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TS DRB\05 - Centre de gravité\DS\"/>
    </mc:Choice>
  </mc:AlternateContent>
  <xr:revisionPtr revIDLastSave="0" documentId="13_ncr:1_{1F476F11-0140-468C-8516-6D86B254550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aisson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0" l="1"/>
  <c r="G3" i="10"/>
  <c r="F6" i="10"/>
  <c r="F5" i="10"/>
  <c r="E8" i="10"/>
  <c r="E7" i="10"/>
  <c r="B8" i="10"/>
  <c r="B7" i="10"/>
  <c r="B6" i="10"/>
  <c r="B5" i="10"/>
  <c r="B4" i="10"/>
  <c r="B3" i="10"/>
  <c r="F44" i="10"/>
  <c r="F43" i="10"/>
  <c r="E44" i="10"/>
  <c r="E43" i="10"/>
  <c r="B44" i="10"/>
  <c r="D44" i="10" s="1"/>
  <c r="B43" i="10"/>
  <c r="B45" i="10" s="1"/>
  <c r="B42" i="10"/>
  <c r="D43" i="10" l="1"/>
  <c r="J43" i="10" s="1"/>
  <c r="I44" i="10"/>
  <c r="J44" i="10"/>
  <c r="H44" i="10"/>
  <c r="I43" i="10"/>
  <c r="D42" i="10"/>
  <c r="D45" i="10" s="1"/>
  <c r="H43" i="10"/>
  <c r="D7" i="10"/>
  <c r="D6" i="10"/>
  <c r="H6" i="10" s="1"/>
  <c r="D8" i="10"/>
  <c r="J8" i="10" s="1"/>
  <c r="D5" i="10"/>
  <c r="D4" i="10"/>
  <c r="D3" i="10"/>
  <c r="I42" i="10" l="1"/>
  <c r="I45" i="10" s="1"/>
  <c r="F50" i="10" s="1"/>
  <c r="J42" i="10"/>
  <c r="J45" i="10" s="1"/>
  <c r="G50" i="10" s="1"/>
  <c r="H42" i="10"/>
  <c r="H45" i="10" s="1"/>
  <c r="E50" i="10" s="1"/>
  <c r="I7" i="10"/>
  <c r="J7" i="10"/>
  <c r="H7" i="10"/>
  <c r="I5" i="10"/>
  <c r="J5" i="10"/>
  <c r="H5" i="10"/>
  <c r="J3" i="10"/>
  <c r="D9" i="10"/>
  <c r="H3" i="10"/>
  <c r="I3" i="10"/>
  <c r="H4" i="10"/>
  <c r="J4" i="10"/>
  <c r="I4" i="10"/>
  <c r="B9" i="10"/>
  <c r="I6" i="10"/>
  <c r="J6" i="10"/>
  <c r="H8" i="10"/>
  <c r="I8" i="10"/>
  <c r="I9" i="10" l="1"/>
  <c r="F14" i="10" s="1"/>
  <c r="H9" i="10"/>
  <c r="E14" i="10" s="1"/>
  <c r="J9" i="10"/>
  <c r="G14" i="10" s="1"/>
</calcChain>
</file>

<file path=xl/sharedStrings.xml><?xml version="1.0" encoding="utf-8"?>
<sst xmlns="http://schemas.openxmlformats.org/spreadsheetml/2006/main" count="42" uniqueCount="21">
  <si>
    <t>Ss-ens</t>
  </si>
  <si>
    <t>volume ss-ens</t>
  </si>
  <si>
    <r>
      <t>coordonnée cartésiennes (</t>
    </r>
    <r>
      <rPr>
        <b/>
        <sz val="10"/>
        <color indexed="10"/>
        <rFont val="Arial"/>
        <family val="2"/>
      </rPr>
      <t>val alg</t>
    </r>
    <r>
      <rPr>
        <sz val="11"/>
        <color theme="1"/>
        <rFont val="Calibri"/>
        <family val="2"/>
        <scheme val="minor"/>
      </rPr>
      <t>)</t>
    </r>
  </si>
  <si>
    <t>PONDERATION</t>
  </si>
  <si>
    <t>i</t>
  </si>
  <si>
    <t>XGi</t>
  </si>
  <si>
    <t>YGi</t>
  </si>
  <si>
    <t>ZGi</t>
  </si>
  <si>
    <t>TOTAUX</t>
  </si>
  <si>
    <t>Centre de gravité</t>
  </si>
  <si>
    <t>Masse ss-ens</t>
  </si>
  <si>
    <t xml:space="preserve">mi.XGi </t>
  </si>
  <si>
    <t xml:space="preserve">mi.YGi </t>
  </si>
  <si>
    <t xml:space="preserve">mi.ZGi </t>
  </si>
  <si>
    <t>Masse volumique</t>
  </si>
  <si>
    <t>Vi (m3)</t>
  </si>
  <si>
    <t>(kg/m3)</t>
  </si>
  <si>
    <t>mi (kg)</t>
  </si>
  <si>
    <t>XG (mm)</t>
  </si>
  <si>
    <t>YG (mm)</t>
  </si>
  <si>
    <t>ZG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</si>
</sst>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darkUp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3" fillId="6" borderId="13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6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9</xdr:row>
      <xdr:rowOff>66675</xdr:rowOff>
    </xdr:from>
    <xdr:to>
      <xdr:col>15</xdr:col>
      <xdr:colOff>669290</xdr:colOff>
      <xdr:row>37</xdr:row>
      <xdr:rowOff>29210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9875" y="1809750"/>
          <a:ext cx="6479540" cy="5334635"/>
        </a:xfrm>
        <a:prstGeom prst="rect">
          <a:avLst/>
        </a:prstGeom>
      </xdr:spPr>
    </xdr:pic>
    <xdr:clientData/>
  </xdr:twoCellAnchor>
  <xdr:twoCellAnchor>
    <xdr:from>
      <xdr:col>10</xdr:col>
      <xdr:colOff>295275</xdr:colOff>
      <xdr:row>24</xdr:row>
      <xdr:rowOff>142875</xdr:rowOff>
    </xdr:from>
    <xdr:to>
      <xdr:col>10</xdr:col>
      <xdr:colOff>714375</xdr:colOff>
      <xdr:row>27</xdr:row>
      <xdr:rowOff>47625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915400" y="4781550"/>
          <a:ext cx="419100" cy="476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1</a:t>
          </a:r>
        </a:p>
      </xdr:txBody>
    </xdr:sp>
    <xdr:clientData/>
  </xdr:twoCellAnchor>
  <xdr:twoCellAnchor>
    <xdr:from>
      <xdr:col>11</xdr:col>
      <xdr:colOff>704850</xdr:colOff>
      <xdr:row>13</xdr:row>
      <xdr:rowOff>57150</xdr:rowOff>
    </xdr:from>
    <xdr:to>
      <xdr:col>12</xdr:col>
      <xdr:colOff>361950</xdr:colOff>
      <xdr:row>15</xdr:row>
      <xdr:rowOff>142875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0086975" y="2590800"/>
          <a:ext cx="419100" cy="476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3</a:t>
          </a:r>
        </a:p>
      </xdr:txBody>
    </xdr:sp>
    <xdr:clientData/>
  </xdr:twoCellAnchor>
  <xdr:twoCellAnchor>
    <xdr:from>
      <xdr:col>13</xdr:col>
      <xdr:colOff>552450</xdr:colOff>
      <xdr:row>24</xdr:row>
      <xdr:rowOff>161925</xdr:rowOff>
    </xdr:from>
    <xdr:to>
      <xdr:col>14</xdr:col>
      <xdr:colOff>209550</xdr:colOff>
      <xdr:row>27</xdr:row>
      <xdr:rowOff>66675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1458575" y="4800600"/>
          <a:ext cx="419100" cy="476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2</a:t>
          </a:r>
        </a:p>
      </xdr:txBody>
    </xdr:sp>
    <xdr:clientData/>
  </xdr:twoCellAnchor>
  <xdr:twoCellAnchor>
    <xdr:from>
      <xdr:col>12</xdr:col>
      <xdr:colOff>419100</xdr:colOff>
      <xdr:row>31</xdr:row>
      <xdr:rowOff>19050</xdr:rowOff>
    </xdr:from>
    <xdr:to>
      <xdr:col>13</xdr:col>
      <xdr:colOff>76200</xdr:colOff>
      <xdr:row>33</xdr:row>
      <xdr:rowOff>114300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0563225" y="5991225"/>
          <a:ext cx="419100" cy="476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4</a:t>
          </a:r>
        </a:p>
      </xdr:txBody>
    </xdr:sp>
    <xdr:clientData/>
  </xdr:twoCellAnchor>
  <xdr:twoCellAnchor>
    <xdr:from>
      <xdr:col>12</xdr:col>
      <xdr:colOff>76200</xdr:colOff>
      <xdr:row>25</xdr:row>
      <xdr:rowOff>19050</xdr:rowOff>
    </xdr:from>
    <xdr:to>
      <xdr:col>12</xdr:col>
      <xdr:colOff>495300</xdr:colOff>
      <xdr:row>27</xdr:row>
      <xdr:rowOff>114300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10220325" y="4848225"/>
          <a:ext cx="419100" cy="476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6</a:t>
          </a:r>
        </a:p>
      </xdr:txBody>
    </xdr:sp>
    <xdr:clientData/>
  </xdr:twoCellAnchor>
  <xdr:twoCellAnchor>
    <xdr:from>
      <xdr:col>12</xdr:col>
      <xdr:colOff>247650</xdr:colOff>
      <xdr:row>18</xdr:row>
      <xdr:rowOff>76200</xdr:rowOff>
    </xdr:from>
    <xdr:to>
      <xdr:col>12</xdr:col>
      <xdr:colOff>666750</xdr:colOff>
      <xdr:row>20</xdr:row>
      <xdr:rowOff>171450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0391775" y="3571875"/>
          <a:ext cx="419100" cy="476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 b="1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1"/>
  <sheetViews>
    <sheetView tabSelected="1" topLeftCell="C1" workbookViewId="0">
      <selection activeCell="G5" sqref="G5"/>
    </sheetView>
  </sheetViews>
  <sheetFormatPr baseColWidth="10" defaultRowHeight="15" x14ac:dyDescent="0.25"/>
  <cols>
    <col min="2" max="2" width="17" customWidth="1"/>
    <col min="3" max="3" width="16" customWidth="1"/>
    <col min="4" max="4" width="16.28515625" customWidth="1"/>
  </cols>
  <sheetData>
    <row r="1" spans="1:10" x14ac:dyDescent="0.25">
      <c r="A1" s="1" t="s">
        <v>0</v>
      </c>
      <c r="B1" s="2" t="s">
        <v>1</v>
      </c>
      <c r="C1" s="2" t="s">
        <v>14</v>
      </c>
      <c r="D1" s="2" t="s">
        <v>10</v>
      </c>
      <c r="E1" s="24" t="s">
        <v>2</v>
      </c>
      <c r="F1" s="24"/>
      <c r="G1" s="24"/>
      <c r="H1" s="24" t="s">
        <v>3</v>
      </c>
      <c r="I1" s="24"/>
      <c r="J1" s="25"/>
    </row>
    <row r="2" spans="1:10" ht="15.75" thickBot="1" x14ac:dyDescent="0.3">
      <c r="A2" s="4" t="s">
        <v>4</v>
      </c>
      <c r="B2" s="5" t="s">
        <v>15</v>
      </c>
      <c r="C2" s="5" t="s">
        <v>16</v>
      </c>
      <c r="D2" s="5" t="s">
        <v>17</v>
      </c>
      <c r="E2" s="5" t="s">
        <v>5</v>
      </c>
      <c r="F2" s="5" t="s">
        <v>6</v>
      </c>
      <c r="G2" s="5" t="s">
        <v>7</v>
      </c>
      <c r="H2" s="5" t="s">
        <v>11</v>
      </c>
      <c r="I2" s="5" t="s">
        <v>12</v>
      </c>
      <c r="J2" s="6" t="s">
        <v>13</v>
      </c>
    </row>
    <row r="3" spans="1:10" x14ac:dyDescent="0.25">
      <c r="A3" s="7">
        <v>1</v>
      </c>
      <c r="B3" s="8">
        <f>0.6*0.45*0.019</f>
        <v>5.13E-3</v>
      </c>
      <c r="C3" s="8">
        <v>600</v>
      </c>
      <c r="D3" s="8">
        <f>B3*C3</f>
        <v>3.0779999999999998</v>
      </c>
      <c r="E3" s="7">
        <v>0.22500000000000001</v>
      </c>
      <c r="F3" s="7">
        <v>0.3</v>
      </c>
      <c r="G3" s="7">
        <f>0.019/2</f>
        <v>9.4999999999999998E-3</v>
      </c>
      <c r="H3" s="8">
        <f t="shared" ref="H3:H8" si="0">$D3*E3</f>
        <v>0.69255</v>
      </c>
      <c r="I3" s="8">
        <f t="shared" ref="I3:J8" si="1">$D3*F3</f>
        <v>0.92339999999999989</v>
      </c>
      <c r="J3" s="8">
        <f t="shared" si="1"/>
        <v>2.9240999999999996E-2</v>
      </c>
    </row>
    <row r="4" spans="1:10" x14ac:dyDescent="0.25">
      <c r="A4" s="7">
        <v>2</v>
      </c>
      <c r="B4" s="8">
        <f>0.6*0.45*0.019</f>
        <v>5.13E-3</v>
      </c>
      <c r="C4" s="8">
        <v>600</v>
      </c>
      <c r="D4" s="8">
        <f t="shared" ref="D4:D5" si="2">B4*C4</f>
        <v>3.0779999999999998</v>
      </c>
      <c r="E4" s="7">
        <v>0.22500000000000001</v>
      </c>
      <c r="F4" s="7">
        <v>0.3</v>
      </c>
      <c r="G4" s="7">
        <f>0.45-0.019/2</f>
        <v>0.4405</v>
      </c>
      <c r="H4" s="8">
        <f t="shared" si="0"/>
        <v>0.69255</v>
      </c>
      <c r="I4" s="8">
        <f t="shared" si="1"/>
        <v>0.92339999999999989</v>
      </c>
      <c r="J4" s="8">
        <f t="shared" si="1"/>
        <v>1.3558589999999999</v>
      </c>
    </row>
    <row r="5" spans="1:10" x14ac:dyDescent="0.25">
      <c r="A5" s="7">
        <v>3</v>
      </c>
      <c r="B5" s="8">
        <f>0.45*0.41*0.019</f>
        <v>3.5054999999999999E-3</v>
      </c>
      <c r="C5" s="8">
        <v>600</v>
      </c>
      <c r="D5" s="8">
        <f t="shared" si="2"/>
        <v>2.1032999999999999</v>
      </c>
      <c r="E5" s="7">
        <v>0.22500000000000001</v>
      </c>
      <c r="F5" s="7">
        <f>0.6-0.019/2</f>
        <v>0.59050000000000002</v>
      </c>
      <c r="G5" s="7">
        <v>0.22500000000000001</v>
      </c>
      <c r="H5" s="8">
        <f t="shared" si="0"/>
        <v>0.47324250000000001</v>
      </c>
      <c r="I5" s="8">
        <f t="shared" si="1"/>
        <v>1.24199865</v>
      </c>
      <c r="J5" s="8">
        <f t="shared" si="1"/>
        <v>0.47324250000000001</v>
      </c>
    </row>
    <row r="6" spans="1:10" x14ac:dyDescent="0.25">
      <c r="A6" s="9">
        <v>4</v>
      </c>
      <c r="B6" s="8">
        <f>0.45*0.41*0.019</f>
        <v>3.5054999999999999E-3</v>
      </c>
      <c r="C6" s="8">
        <v>600</v>
      </c>
      <c r="D6" s="8">
        <f>B6*C6</f>
        <v>2.1032999999999999</v>
      </c>
      <c r="E6" s="9">
        <v>0.22500000000000001</v>
      </c>
      <c r="F6" s="9">
        <f>0.019/2</f>
        <v>9.4999999999999998E-3</v>
      </c>
      <c r="G6" s="7">
        <v>0.22500000000000001</v>
      </c>
      <c r="H6" s="8">
        <f t="shared" si="0"/>
        <v>0.47324250000000001</v>
      </c>
      <c r="I6" s="8">
        <f t="shared" si="1"/>
        <v>1.9981349999999998E-2</v>
      </c>
      <c r="J6" s="8">
        <f t="shared" si="1"/>
        <v>0.47324250000000001</v>
      </c>
    </row>
    <row r="7" spans="1:10" x14ac:dyDescent="0.25">
      <c r="A7" s="9">
        <v>5</v>
      </c>
      <c r="B7" s="8">
        <f>0.43*0.41*0.019</f>
        <v>3.3496999999999997E-3</v>
      </c>
      <c r="C7" s="8">
        <v>600</v>
      </c>
      <c r="D7" s="8">
        <f t="shared" ref="D7:D8" si="3">B7*C7</f>
        <v>2.0098199999999999</v>
      </c>
      <c r="E7" s="11">
        <f>(0.45-0.019)/2</f>
        <v>0.2155</v>
      </c>
      <c r="F7" s="11">
        <v>0.43</v>
      </c>
      <c r="G7" s="21">
        <v>0.22500000000000001</v>
      </c>
      <c r="H7" s="8">
        <f t="shared" si="0"/>
        <v>0.43311621</v>
      </c>
      <c r="I7" s="8">
        <f t="shared" si="1"/>
        <v>0.86422259999999995</v>
      </c>
      <c r="J7" s="8">
        <f t="shared" si="1"/>
        <v>0.45220949999999999</v>
      </c>
    </row>
    <row r="8" spans="1:10" ht="15.75" thickBot="1" x14ac:dyDescent="0.3">
      <c r="A8" s="9">
        <v>6</v>
      </c>
      <c r="B8" s="10">
        <f>0.56*0.41*0.019</f>
        <v>4.3623999999999998E-3</v>
      </c>
      <c r="C8" s="8">
        <v>600</v>
      </c>
      <c r="D8" s="8">
        <f t="shared" si="3"/>
        <v>2.6174399999999998</v>
      </c>
      <c r="E8" s="11">
        <f>0.45-0.019/2</f>
        <v>0.4405</v>
      </c>
      <c r="F8" s="11">
        <v>0.3</v>
      </c>
      <c r="G8" s="11">
        <v>0.22500000000000001</v>
      </c>
      <c r="H8" s="8">
        <f t="shared" si="0"/>
        <v>1.15298232</v>
      </c>
      <c r="I8" s="8">
        <f t="shared" si="1"/>
        <v>0.78523199999999993</v>
      </c>
      <c r="J8" s="8">
        <f t="shared" si="1"/>
        <v>0.588924</v>
      </c>
    </row>
    <row r="9" spans="1:10" ht="15.75" thickBot="1" x14ac:dyDescent="0.3">
      <c r="A9" s="12" t="s">
        <v>8</v>
      </c>
      <c r="B9" s="13">
        <f>SUM(B3:B8)</f>
        <v>2.4983100000000001E-2</v>
      </c>
      <c r="C9" s="13">
        <v>600</v>
      </c>
      <c r="D9" s="13">
        <f t="shared" ref="D9" si="4">SUM(D3:D8)</f>
        <v>14.98986</v>
      </c>
      <c r="E9" s="14"/>
      <c r="F9" s="14"/>
      <c r="G9" s="14"/>
      <c r="H9" s="15">
        <f>SUM(H3:H8)</f>
        <v>3.9176835300000001</v>
      </c>
      <c r="I9" s="15">
        <f t="shared" ref="I9:J9" si="5">SUM(I3:I8)</f>
        <v>4.7582345999999998</v>
      </c>
      <c r="J9" s="15">
        <f t="shared" si="5"/>
        <v>3.3727185</v>
      </c>
    </row>
    <row r="10" spans="1:10" ht="15.75" thickBot="1" x14ac:dyDescent="0.3">
      <c r="A10" s="16"/>
      <c r="B10" s="16"/>
      <c r="C10" s="16"/>
      <c r="D10" s="16"/>
      <c r="E10" s="17"/>
      <c r="F10" s="17"/>
      <c r="G10" s="17"/>
      <c r="H10" s="16"/>
      <c r="I10" s="16"/>
      <c r="J10" s="16"/>
    </row>
    <row r="11" spans="1:10" x14ac:dyDescent="0.25">
      <c r="A11" s="16"/>
      <c r="E11" s="26" t="s">
        <v>9</v>
      </c>
      <c r="F11" s="27"/>
      <c r="G11" s="28"/>
      <c r="H11" s="16"/>
    </row>
    <row r="12" spans="1:10" ht="15.75" thickBot="1" x14ac:dyDescent="0.3">
      <c r="A12" s="16"/>
      <c r="E12" s="29"/>
      <c r="F12" s="30"/>
      <c r="G12" s="31"/>
      <c r="H12" s="16"/>
    </row>
    <row r="13" spans="1:10" ht="15.75" thickBot="1" x14ac:dyDescent="0.3">
      <c r="E13" s="18" t="s">
        <v>18</v>
      </c>
      <c r="F13" s="19" t="s">
        <v>19</v>
      </c>
      <c r="G13" s="20" t="s">
        <v>20</v>
      </c>
    </row>
    <row r="14" spans="1:10" x14ac:dyDescent="0.25">
      <c r="E14" s="22">
        <f>1000*H9/$D$9</f>
        <v>261.35557837097878</v>
      </c>
      <c r="F14" s="22">
        <f t="shared" ref="F14:G14" si="6">1000*I9/$D$9</f>
        <v>317.43022283063351</v>
      </c>
      <c r="G14" s="22">
        <f t="shared" si="6"/>
        <v>225</v>
      </c>
    </row>
    <row r="15" spans="1:10" ht="15.75" thickBot="1" x14ac:dyDescent="0.3">
      <c r="E15" s="23"/>
      <c r="F15" s="23"/>
      <c r="G15" s="23"/>
    </row>
    <row r="39" spans="1:10" ht="15.75" thickBot="1" x14ac:dyDescent="0.3"/>
    <row r="40" spans="1:10" x14ac:dyDescent="0.25">
      <c r="A40" s="1" t="s">
        <v>0</v>
      </c>
      <c r="B40" s="3" t="s">
        <v>1</v>
      </c>
      <c r="C40" s="3" t="s">
        <v>14</v>
      </c>
      <c r="D40" s="3" t="s">
        <v>10</v>
      </c>
      <c r="E40" s="24" t="s">
        <v>2</v>
      </c>
      <c r="F40" s="24"/>
      <c r="G40" s="24"/>
      <c r="H40" s="24" t="s">
        <v>3</v>
      </c>
      <c r="I40" s="24"/>
      <c r="J40" s="25"/>
    </row>
    <row r="41" spans="1:10" ht="15.75" thickBot="1" x14ac:dyDescent="0.3">
      <c r="A41" s="4" t="s">
        <v>4</v>
      </c>
      <c r="B41" s="5" t="s">
        <v>15</v>
      </c>
      <c r="C41" s="5" t="s">
        <v>16</v>
      </c>
      <c r="D41" s="5" t="s">
        <v>17</v>
      </c>
      <c r="E41" s="5" t="s">
        <v>5</v>
      </c>
      <c r="F41" s="5" t="s">
        <v>6</v>
      </c>
      <c r="G41" s="5" t="s">
        <v>7</v>
      </c>
      <c r="H41" s="5" t="s">
        <v>11</v>
      </c>
      <c r="I41" s="5" t="s">
        <v>12</v>
      </c>
      <c r="J41" s="6" t="s">
        <v>13</v>
      </c>
    </row>
    <row r="42" spans="1:10" x14ac:dyDescent="0.25">
      <c r="A42" s="7">
        <v>1</v>
      </c>
      <c r="B42" s="8">
        <f>0.45*0.6*0.45</f>
        <v>0.12150000000000001</v>
      </c>
      <c r="C42" s="8">
        <v>600</v>
      </c>
      <c r="D42" s="8">
        <f>B42*C42</f>
        <v>72.900000000000006</v>
      </c>
      <c r="E42" s="7">
        <v>0.22500000000000001</v>
      </c>
      <c r="F42" s="7">
        <v>0.3</v>
      </c>
      <c r="G42" s="7">
        <v>0.22500000000000001</v>
      </c>
      <c r="H42" s="8">
        <f t="shared" ref="H42:H44" si="7">$D42*E42</f>
        <v>16.402500000000003</v>
      </c>
      <c r="I42" s="8">
        <f t="shared" ref="I42:I44" si="8">$D42*F42</f>
        <v>21.87</v>
      </c>
      <c r="J42" s="8">
        <f t="shared" ref="J42:J44" si="9">$D42*G42</f>
        <v>16.402500000000003</v>
      </c>
    </row>
    <row r="43" spans="1:10" x14ac:dyDescent="0.25">
      <c r="A43" s="7">
        <v>2</v>
      </c>
      <c r="B43" s="8">
        <f>0.14*(0.45-2*0.019)*(0.45-0.019)</f>
        <v>2.4860080000000003E-2</v>
      </c>
      <c r="C43" s="8">
        <v>600</v>
      </c>
      <c r="D43" s="8">
        <f t="shared" ref="D43:D44" si="10">B43*C43</f>
        <v>14.916048000000002</v>
      </c>
      <c r="E43" s="7">
        <f>(0.45-0.019)/2</f>
        <v>0.2155</v>
      </c>
      <c r="F43" s="7">
        <f>0.6-0.019-0.14/2</f>
        <v>0.5109999999999999</v>
      </c>
      <c r="G43" s="7">
        <v>0.22500000000000001</v>
      </c>
      <c r="H43" s="8">
        <f t="shared" si="7"/>
        <v>3.2144083440000002</v>
      </c>
      <c r="I43" s="8">
        <f t="shared" si="8"/>
        <v>7.6221005279999998</v>
      </c>
      <c r="J43" s="8">
        <f t="shared" si="9"/>
        <v>3.3561108000000006</v>
      </c>
    </row>
    <row r="44" spans="1:10" ht="15.75" thickBot="1" x14ac:dyDescent="0.3">
      <c r="A44" s="7">
        <v>3</v>
      </c>
      <c r="B44" s="8">
        <f>(0.45-2*0.019)*(0.45-0.019)*(0.6-3*0.019-0.14)</f>
        <v>7.1561515999999992E-2</v>
      </c>
      <c r="C44" s="8">
        <v>600</v>
      </c>
      <c r="D44" s="8">
        <f t="shared" si="10"/>
        <v>42.936909599999993</v>
      </c>
      <c r="E44" s="7">
        <f>(0.45-0.019)/2</f>
        <v>0.2155</v>
      </c>
      <c r="F44" s="7">
        <f>(0.6-0.019*3-0.14)/2+0.019</f>
        <v>0.22049999999999995</v>
      </c>
      <c r="G44" s="7">
        <v>0.22500000000000001</v>
      </c>
      <c r="H44" s="8">
        <f t="shared" si="7"/>
        <v>9.2529040187999989</v>
      </c>
      <c r="I44" s="8">
        <f t="shared" si="8"/>
        <v>9.4675885667999964</v>
      </c>
      <c r="J44" s="8">
        <f t="shared" si="9"/>
        <v>9.6608046599999984</v>
      </c>
    </row>
    <row r="45" spans="1:10" ht="15.75" thickBot="1" x14ac:dyDescent="0.3">
      <c r="A45" s="12" t="s">
        <v>8</v>
      </c>
      <c r="B45" s="13">
        <f>B42-B43-B44</f>
        <v>2.5078404000000012E-2</v>
      </c>
      <c r="C45" s="13">
        <v>600</v>
      </c>
      <c r="D45" s="13">
        <f>D42-D43-D44</f>
        <v>15.047042400000009</v>
      </c>
      <c r="E45" s="14"/>
      <c r="F45" s="14"/>
      <c r="G45" s="14"/>
      <c r="H45" s="15">
        <f>H42-H43-H44</f>
        <v>3.9351876372000039</v>
      </c>
      <c r="I45" s="15">
        <f t="shared" ref="I45:J45" si="11">I42-I43-I44</f>
        <v>4.7803109052000039</v>
      </c>
      <c r="J45" s="15">
        <f t="shared" si="11"/>
        <v>3.3855845400000053</v>
      </c>
    </row>
    <row r="46" spans="1:10" ht="15.75" thickBot="1" x14ac:dyDescent="0.3"/>
    <row r="47" spans="1:10" x14ac:dyDescent="0.25">
      <c r="E47" s="26" t="s">
        <v>9</v>
      </c>
      <c r="F47" s="27"/>
      <c r="G47" s="28"/>
    </row>
    <row r="48" spans="1:10" ht="15.75" thickBot="1" x14ac:dyDescent="0.3">
      <c r="E48" s="29"/>
      <c r="F48" s="30"/>
      <c r="G48" s="31"/>
    </row>
    <row r="49" spans="5:7" ht="15.75" thickBot="1" x14ac:dyDescent="0.3">
      <c r="E49" s="18" t="s">
        <v>18</v>
      </c>
      <c r="F49" s="19" t="s">
        <v>19</v>
      </c>
      <c r="G49" s="20" t="s">
        <v>20</v>
      </c>
    </row>
    <row r="50" spans="5:7" ht="15" customHeight="1" x14ac:dyDescent="0.25">
      <c r="E50" s="22">
        <f>1000*H45/$D$45</f>
        <v>261.52565617812053</v>
      </c>
      <c r="F50" s="22">
        <f t="shared" ref="F50:G50" si="12">1000*I45/$D$45</f>
        <v>317.691063673749</v>
      </c>
      <c r="G50" s="22">
        <f t="shared" si="12"/>
        <v>225.0000000000002</v>
      </c>
    </row>
    <row r="51" spans="5:7" ht="15.75" customHeight="1" thickBot="1" x14ac:dyDescent="0.3">
      <c r="E51" s="23"/>
      <c r="F51" s="23"/>
      <c r="G51" s="23"/>
    </row>
  </sheetData>
  <mergeCells count="12">
    <mergeCell ref="E1:G1"/>
    <mergeCell ref="H1:J1"/>
    <mergeCell ref="E11:G12"/>
    <mergeCell ref="E14:E15"/>
    <mergeCell ref="F14:F15"/>
    <mergeCell ref="G14:G15"/>
    <mergeCell ref="E40:G40"/>
    <mergeCell ref="H40:J40"/>
    <mergeCell ref="E47:G48"/>
    <mergeCell ref="E50:E51"/>
    <mergeCell ref="F50:F51"/>
    <mergeCell ref="G50:G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Caisson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 Hub</dc:creator>
  <cp:lastModifiedBy>Cousin Hub</cp:lastModifiedBy>
  <dcterms:created xsi:type="dcterms:W3CDTF">2017-11-22T16:49:21Z</dcterms:created>
  <dcterms:modified xsi:type="dcterms:W3CDTF">2022-01-23T16:08:51Z</dcterms:modified>
</cp:coreProperties>
</file>