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__BTS MS__\S9 - Stratégie et organisation de la maintenance\CI7 - Caractéristiques d'un Bien\03 - La Fiabilité des matériels\Outils\"/>
    </mc:Choice>
  </mc:AlternateContent>
  <xr:revisionPtr revIDLastSave="0" documentId="13_ncr:1_{79A084F9-0720-4B10-8A78-4E054AFBE81F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Weibull" sheetId="1" r:id="rId1"/>
    <sheet name="Pérodicité optimale" sheetId="2" r:id="rId2"/>
  </sheets>
  <definedNames>
    <definedName name="beta">Weibull!$H$4</definedName>
    <definedName name="eta">Weibull!$H$5</definedName>
    <definedName name="gamma">Weibull!$H$3</definedName>
    <definedName name="MTBF">Weibull!$H$7</definedName>
    <definedName name="Nb_TBF">Weibull!$H$10</definedName>
    <definedName name="OLE_LINK3" localSheetId="0">Weibull!$A$2</definedName>
    <definedName name="OLE_LINK4" localSheetId="0">Weibull!$A$13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" l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5" i="2" l="1"/>
  <c r="B18" i="2" s="1"/>
  <c r="B9" i="2"/>
  <c r="B6" i="2"/>
  <c r="E7" i="2"/>
  <c r="B10" i="2" l="1"/>
  <c r="F24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E26" i="1" l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3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H10" i="1"/>
  <c r="B2" i="1" l="1"/>
  <c r="B3" i="1" s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D2" i="1"/>
  <c r="C2" i="1" l="1"/>
  <c r="E2" i="1" s="1"/>
  <c r="C3" i="1"/>
  <c r="E3" i="1" s="1"/>
  <c r="C4" i="1"/>
  <c r="E4" i="1" s="1"/>
  <c r="C5" i="1" l="1"/>
  <c r="E5" i="1" s="1"/>
  <c r="C6" i="1" l="1"/>
  <c r="E6" i="1" s="1"/>
  <c r="C7" i="1" l="1"/>
  <c r="E7" i="1" s="1"/>
  <c r="C8" i="1" l="1"/>
  <c r="E8" i="1" s="1"/>
  <c r="C9" i="1" l="1"/>
  <c r="E9" i="1" s="1"/>
  <c r="C10" i="1" l="1"/>
  <c r="E10" i="1" s="1"/>
  <c r="C11" i="1" l="1"/>
  <c r="E11" i="1" s="1"/>
  <c r="C12" i="1" l="1"/>
  <c r="E12" i="1" s="1"/>
  <c r="C13" i="1" l="1"/>
  <c r="E13" i="1" s="1"/>
  <c r="C14" i="1" l="1"/>
  <c r="E14" i="1" s="1"/>
  <c r="C15" i="1" l="1"/>
  <c r="E15" i="1" s="1"/>
  <c r="C16" i="1" l="1"/>
  <c r="E16" i="1" s="1"/>
  <c r="C17" i="1" l="1"/>
  <c r="E17" i="1" s="1"/>
  <c r="C18" i="1" l="1"/>
  <c r="E18" i="1" s="1"/>
  <c r="C19" i="1" l="1"/>
  <c r="E19" i="1" s="1"/>
  <c r="C20" i="1" l="1"/>
  <c r="E20" i="1" s="1"/>
  <c r="C21" i="1" l="1"/>
  <c r="E21" i="1" s="1"/>
  <c r="H2" i="1" s="1"/>
  <c r="C22" i="1" l="1"/>
  <c r="E22" i="1" s="1"/>
  <c r="C23" i="1" l="1"/>
  <c r="E23" i="1" s="1"/>
  <c r="C24" i="1" l="1"/>
  <c r="E24" i="1" s="1"/>
  <c r="C25" i="1"/>
  <c r="E25" i="1" s="1"/>
  <c r="H4" i="1" l="1"/>
  <c r="E8" i="2" s="1"/>
  <c r="H5" i="1" l="1"/>
  <c r="E9" i="2" s="1"/>
  <c r="B20" i="2" s="1"/>
  <c r="H7" i="1" l="1"/>
  <c r="H11" i="1" s="1"/>
  <c r="H8" i="1" s="1"/>
  <c r="H22" i="1"/>
  <c r="H21" i="1" s="1"/>
  <c r="H17" i="1"/>
  <c r="F23" i="1"/>
  <c r="F22" i="1"/>
  <c r="F21" i="1"/>
  <c r="F19" i="1"/>
  <c r="F13" i="1"/>
  <c r="F17" i="1"/>
  <c r="F5" i="1"/>
  <c r="F2" i="1"/>
  <c r="F3" i="1"/>
  <c r="F20" i="1"/>
  <c r="F10" i="1"/>
  <c r="F14" i="1"/>
  <c r="F6" i="1"/>
  <c r="F7" i="1"/>
  <c r="F11" i="1"/>
  <c r="F8" i="1"/>
  <c r="F12" i="1"/>
  <c r="F9" i="1"/>
  <c r="F16" i="1"/>
  <c r="F18" i="1"/>
  <c r="F15" i="1"/>
  <c r="F4" i="1"/>
</calcChain>
</file>

<file path=xl/sharedStrings.xml><?xml version="1.0" encoding="utf-8"?>
<sst xmlns="http://schemas.openxmlformats.org/spreadsheetml/2006/main" count="38" uniqueCount="33">
  <si>
    <t>TBF</t>
  </si>
  <si>
    <t>F(TBF)</t>
  </si>
  <si>
    <t>R(TBF)</t>
  </si>
  <si>
    <t>ln(TBF - Gamma)</t>
  </si>
  <si>
    <t>r</t>
  </si>
  <si>
    <t>gamma</t>
  </si>
  <si>
    <t>beta</t>
  </si>
  <si>
    <t>eta</t>
  </si>
  <si>
    <t>ln(-ln(R(TBF)))</t>
  </si>
  <si>
    <t>MTBF</t>
  </si>
  <si>
    <t>Nb TBF</t>
  </si>
  <si>
    <t>Lambda(t)</t>
  </si>
  <si>
    <t>R(MTBF)</t>
  </si>
  <si>
    <t>Durée de vie</t>
  </si>
  <si>
    <t>Fiabilité à cette durée</t>
  </si>
  <si>
    <t>Cout de main d'œuvre d'une intervention</t>
  </si>
  <si>
    <t>Cout des pièces pour une intervention</t>
  </si>
  <si>
    <t>Autres couts directs pour une intervention</t>
  </si>
  <si>
    <t>Couts indirects pour une intervention</t>
  </si>
  <si>
    <t>Périodicité de changement optimale</t>
  </si>
  <si>
    <t>Cout d'une intervention de Maintenance corrective</t>
  </si>
  <si>
    <t>Cout d'une intervention de maintenance préventive</t>
  </si>
  <si>
    <t>Temps d'arrêt pour 1 intervention</t>
  </si>
  <si>
    <t>Temps d'intervention pour 1 intervention</t>
  </si>
  <si>
    <t>Taux de main d'œuvre (€/h)</t>
  </si>
  <si>
    <t>Taux d'indisponibilité (€/h)</t>
  </si>
  <si>
    <t>MAINTENANCE CORRECTIVE</t>
  </si>
  <si>
    <t>MAINTENANCE PREVENTIVE</t>
  </si>
  <si>
    <t>gamma γ</t>
  </si>
  <si>
    <t>beta β</t>
  </si>
  <si>
    <t>eta η</t>
  </si>
  <si>
    <t>Durée à atteindre (&gt;= Gamma)</t>
  </si>
  <si>
    <t>Fiabilité voulue en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</si>
</sst>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i/>
      <sz val="12"/>
      <color rgb="FF00B05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Arial"/>
      <family val="2"/>
    </font>
    <font>
      <b/>
      <i/>
      <sz val="12"/>
      <color rgb="FF002060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2"/>
      <color rgb="FF7030A0"/>
      <name val="Arial"/>
      <family val="2"/>
    </font>
    <font>
      <b/>
      <i/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2"/>
      <color rgb="FFC00000"/>
      <name val="Arial"/>
      <family val="2"/>
    </font>
    <font>
      <b/>
      <i/>
      <sz val="11"/>
      <color rgb="FFC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6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Fill="1" applyAlignment="1">
      <alignment horizontal="center"/>
    </xf>
    <xf numFmtId="10" fontId="5" fillId="0" borderId="0" xfId="2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10" fontId="10" fillId="3" borderId="0" xfId="2" applyNumberFormat="1" applyFont="1" applyFill="1" applyAlignment="1">
      <alignment horizontal="center"/>
    </xf>
    <xf numFmtId="9" fontId="10" fillId="3" borderId="0" xfId="2" applyFont="1" applyFill="1" applyAlignment="1">
      <alignment horizontal="center"/>
    </xf>
    <xf numFmtId="2" fontId="10" fillId="3" borderId="0" xfId="0" applyNumberFormat="1" applyFont="1" applyFill="1" applyAlignment="1">
      <alignment horizontal="center"/>
    </xf>
    <xf numFmtId="0" fontId="14" fillId="0" borderId="0" xfId="0" applyFont="1"/>
    <xf numFmtId="0" fontId="17" fillId="0" borderId="0" xfId="0" applyFont="1"/>
    <xf numFmtId="0" fontId="18" fillId="0" borderId="0" xfId="0" applyFont="1"/>
    <xf numFmtId="0" fontId="11" fillId="0" borderId="0" xfId="0" applyFont="1"/>
    <xf numFmtId="0" fontId="12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</cellXfs>
  <cellStyles count="3">
    <cellStyle name="Neutre" xfId="1" builtinId="28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Droite de Weibull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Weibull!$D$1</c:f>
              <c:strCache>
                <c:ptCount val="1"/>
                <c:pt idx="0">
                  <c:v>ln(TBF - Gamma)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Weibull!$A$2:$A$101</c:f>
              <c:numCache>
                <c:formatCode>General</c:formatCode>
                <c:ptCount val="100"/>
                <c:pt idx="0">
                  <c:v>77</c:v>
                </c:pt>
                <c:pt idx="1">
                  <c:v>158</c:v>
                </c:pt>
                <c:pt idx="2">
                  <c:v>244</c:v>
                </c:pt>
                <c:pt idx="3">
                  <c:v>335</c:v>
                </c:pt>
                <c:pt idx="4">
                  <c:v>432</c:v>
                </c:pt>
                <c:pt idx="5">
                  <c:v>535</c:v>
                </c:pt>
                <c:pt idx="6">
                  <c:v>646</c:v>
                </c:pt>
                <c:pt idx="7">
                  <c:v>766</c:v>
                </c:pt>
                <c:pt idx="8">
                  <c:v>897</c:v>
                </c:pt>
                <c:pt idx="9">
                  <c:v>1040</c:v>
                </c:pt>
                <c:pt idx="10">
                  <c:v>1198</c:v>
                </c:pt>
                <c:pt idx="11">
                  <c:v>1374</c:v>
                </c:pt>
                <c:pt idx="12">
                  <c:v>1574</c:v>
                </c:pt>
                <c:pt idx="13">
                  <c:v>1806</c:v>
                </c:pt>
                <c:pt idx="14">
                  <c:v>2079</c:v>
                </c:pt>
                <c:pt idx="15">
                  <c:v>2414</c:v>
                </c:pt>
                <c:pt idx="16">
                  <c:v>2846</c:v>
                </c:pt>
                <c:pt idx="17">
                  <c:v>3454</c:v>
                </c:pt>
                <c:pt idx="18">
                  <c:v>4494</c:v>
                </c:pt>
                <c:pt idx="19">
                  <c:v>5236</c:v>
                </c:pt>
              </c:numCache>
            </c:numRef>
          </c:xVal>
          <c:yVal>
            <c:numRef>
              <c:f>Weibull!$D$2:$D$101</c:f>
              <c:numCache>
                <c:formatCode>General</c:formatCode>
                <c:ptCount val="100"/>
                <c:pt idx="0">
                  <c:v>4.3438054218536841</c:v>
                </c:pt>
                <c:pt idx="1">
                  <c:v>5.0625950330269669</c:v>
                </c:pt>
                <c:pt idx="2">
                  <c:v>5.4971682252932021</c:v>
                </c:pt>
                <c:pt idx="3">
                  <c:v>5.8141305318250662</c:v>
                </c:pt>
                <c:pt idx="4">
                  <c:v>6.0684255882441107</c:v>
                </c:pt>
                <c:pt idx="5">
                  <c:v>6.2822667468960063</c:v>
                </c:pt>
                <c:pt idx="6">
                  <c:v>6.4707995037826018</c:v>
                </c:pt>
                <c:pt idx="7">
                  <c:v>6.6411821697405911</c:v>
                </c:pt>
                <c:pt idx="8">
                  <c:v>6.799055862058796</c:v>
                </c:pt>
                <c:pt idx="9">
                  <c:v>6.9469759921354184</c:v>
                </c:pt>
                <c:pt idx="10">
                  <c:v>7.0884087786753947</c:v>
                </c:pt>
                <c:pt idx="11">
                  <c:v>7.2254814727822945</c:v>
                </c:pt>
                <c:pt idx="12">
                  <c:v>7.3613754289773485</c:v>
                </c:pt>
                <c:pt idx="13">
                  <c:v>7.4988697339769308</c:v>
                </c:pt>
                <c:pt idx="14">
                  <c:v>7.6396422878580132</c:v>
                </c:pt>
                <c:pt idx="15">
                  <c:v>7.789040401657477</c:v>
                </c:pt>
                <c:pt idx="16">
                  <c:v>7.9536697786497976</c:v>
                </c:pt>
                <c:pt idx="17">
                  <c:v>8.1472882587066238</c:v>
                </c:pt>
                <c:pt idx="18">
                  <c:v>8.4104984527452746</c:v>
                </c:pt>
                <c:pt idx="19">
                  <c:v>8.5633131270297902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1F-4EDF-9468-3297485C6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268536"/>
        <c:axId val="353264928"/>
      </c:scatterChart>
      <c:valAx>
        <c:axId val="353268536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TBF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3264928"/>
        <c:crosses val="autoZero"/>
        <c:crossBetween val="midCat"/>
      </c:valAx>
      <c:valAx>
        <c:axId val="35326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3268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Fiabilité R(t) - Fonction Défaillance F(t)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Weibull!$C$1</c:f>
              <c:strCache>
                <c:ptCount val="1"/>
                <c:pt idx="0">
                  <c:v>R(TBF)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Weibull!$A$2:$A$101</c:f>
              <c:numCache>
                <c:formatCode>General</c:formatCode>
                <c:ptCount val="100"/>
                <c:pt idx="0">
                  <c:v>77</c:v>
                </c:pt>
                <c:pt idx="1">
                  <c:v>158</c:v>
                </c:pt>
                <c:pt idx="2">
                  <c:v>244</c:v>
                </c:pt>
                <c:pt idx="3">
                  <c:v>335</c:v>
                </c:pt>
                <c:pt idx="4">
                  <c:v>432</c:v>
                </c:pt>
                <c:pt idx="5">
                  <c:v>535</c:v>
                </c:pt>
                <c:pt idx="6">
                  <c:v>646</c:v>
                </c:pt>
                <c:pt idx="7">
                  <c:v>766</c:v>
                </c:pt>
                <c:pt idx="8">
                  <c:v>897</c:v>
                </c:pt>
                <c:pt idx="9">
                  <c:v>1040</c:v>
                </c:pt>
                <c:pt idx="10">
                  <c:v>1198</c:v>
                </c:pt>
                <c:pt idx="11">
                  <c:v>1374</c:v>
                </c:pt>
                <c:pt idx="12">
                  <c:v>1574</c:v>
                </c:pt>
                <c:pt idx="13">
                  <c:v>1806</c:v>
                </c:pt>
                <c:pt idx="14">
                  <c:v>2079</c:v>
                </c:pt>
                <c:pt idx="15">
                  <c:v>2414</c:v>
                </c:pt>
                <c:pt idx="16">
                  <c:v>2846</c:v>
                </c:pt>
                <c:pt idx="17">
                  <c:v>3454</c:v>
                </c:pt>
                <c:pt idx="18">
                  <c:v>4494</c:v>
                </c:pt>
                <c:pt idx="19">
                  <c:v>5236</c:v>
                </c:pt>
              </c:numCache>
            </c:numRef>
          </c:xVal>
          <c:yVal>
            <c:numRef>
              <c:f>Weibull!$C$2:$C$101</c:f>
              <c:numCache>
                <c:formatCode>0.00</c:formatCode>
                <c:ptCount val="100"/>
                <c:pt idx="0">
                  <c:v>0.96568627450980393</c:v>
                </c:pt>
                <c:pt idx="1">
                  <c:v>0.91666666666666663</c:v>
                </c:pt>
                <c:pt idx="2">
                  <c:v>0.86764705882352944</c:v>
                </c:pt>
                <c:pt idx="3">
                  <c:v>0.81862745098039214</c:v>
                </c:pt>
                <c:pt idx="4">
                  <c:v>0.76960784313725483</c:v>
                </c:pt>
                <c:pt idx="5">
                  <c:v>0.72058823529411764</c:v>
                </c:pt>
                <c:pt idx="6">
                  <c:v>0.67156862745098045</c:v>
                </c:pt>
                <c:pt idx="7">
                  <c:v>0.62254901960784315</c:v>
                </c:pt>
                <c:pt idx="8">
                  <c:v>0.57352941176470584</c:v>
                </c:pt>
                <c:pt idx="9">
                  <c:v>0.52450980392156865</c:v>
                </c:pt>
                <c:pt idx="10">
                  <c:v>0.47549019607843135</c:v>
                </c:pt>
                <c:pt idx="11">
                  <c:v>0.42647058823529405</c:v>
                </c:pt>
                <c:pt idx="12">
                  <c:v>0.37745098039215674</c:v>
                </c:pt>
                <c:pt idx="13">
                  <c:v>0.32843137254901944</c:v>
                </c:pt>
                <c:pt idx="14">
                  <c:v>0.27941176470588214</c:v>
                </c:pt>
                <c:pt idx="15">
                  <c:v>0.23039215686274483</c:v>
                </c:pt>
                <c:pt idx="16">
                  <c:v>0.18137254901960753</c:v>
                </c:pt>
                <c:pt idx="17">
                  <c:v>0.13235294117647023</c:v>
                </c:pt>
                <c:pt idx="18">
                  <c:v>8.3333333333332926E-2</c:v>
                </c:pt>
                <c:pt idx="19">
                  <c:v>3.4313725490195623E-2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3E-463F-B9A2-7C5EE8422195}"/>
            </c:ext>
          </c:extLst>
        </c:ser>
        <c:ser>
          <c:idx val="1"/>
          <c:order val="1"/>
          <c:tx>
            <c:strRef>
              <c:f>Weibull!$B$1</c:f>
              <c:strCache>
                <c:ptCount val="1"/>
                <c:pt idx="0">
                  <c:v>F(TBF)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Weibull!$A$2:$A$101</c:f>
              <c:numCache>
                <c:formatCode>General</c:formatCode>
                <c:ptCount val="100"/>
                <c:pt idx="0">
                  <c:v>77</c:v>
                </c:pt>
                <c:pt idx="1">
                  <c:v>158</c:v>
                </c:pt>
                <c:pt idx="2">
                  <c:v>244</c:v>
                </c:pt>
                <c:pt idx="3">
                  <c:v>335</c:v>
                </c:pt>
                <c:pt idx="4">
                  <c:v>432</c:v>
                </c:pt>
                <c:pt idx="5">
                  <c:v>535</c:v>
                </c:pt>
                <c:pt idx="6">
                  <c:v>646</c:v>
                </c:pt>
                <c:pt idx="7">
                  <c:v>766</c:v>
                </c:pt>
                <c:pt idx="8">
                  <c:v>897</c:v>
                </c:pt>
                <c:pt idx="9">
                  <c:v>1040</c:v>
                </c:pt>
                <c:pt idx="10">
                  <c:v>1198</c:v>
                </c:pt>
                <c:pt idx="11">
                  <c:v>1374</c:v>
                </c:pt>
                <c:pt idx="12">
                  <c:v>1574</c:v>
                </c:pt>
                <c:pt idx="13">
                  <c:v>1806</c:v>
                </c:pt>
                <c:pt idx="14">
                  <c:v>2079</c:v>
                </c:pt>
                <c:pt idx="15">
                  <c:v>2414</c:v>
                </c:pt>
                <c:pt idx="16">
                  <c:v>2846</c:v>
                </c:pt>
                <c:pt idx="17">
                  <c:v>3454</c:v>
                </c:pt>
                <c:pt idx="18">
                  <c:v>4494</c:v>
                </c:pt>
                <c:pt idx="19">
                  <c:v>5236</c:v>
                </c:pt>
              </c:numCache>
            </c:numRef>
          </c:xVal>
          <c:yVal>
            <c:numRef>
              <c:f>Weibull!$B$2:$B$101</c:f>
              <c:numCache>
                <c:formatCode>0\.000</c:formatCode>
                <c:ptCount val="100"/>
                <c:pt idx="0">
                  <c:v>3.4313725490196081E-2</c:v>
                </c:pt>
                <c:pt idx="1">
                  <c:v>8.3333333333333343E-2</c:v>
                </c:pt>
                <c:pt idx="2">
                  <c:v>0.13235294117647062</c:v>
                </c:pt>
                <c:pt idx="3">
                  <c:v>0.18137254901960786</c:v>
                </c:pt>
                <c:pt idx="4">
                  <c:v>0.23039215686274511</c:v>
                </c:pt>
                <c:pt idx="5">
                  <c:v>0.27941176470588236</c:v>
                </c:pt>
                <c:pt idx="6">
                  <c:v>0.32843137254901961</c:v>
                </c:pt>
                <c:pt idx="7">
                  <c:v>0.37745098039215685</c:v>
                </c:pt>
                <c:pt idx="8">
                  <c:v>0.4264705882352941</c:v>
                </c:pt>
                <c:pt idx="9">
                  <c:v>0.47549019607843135</c:v>
                </c:pt>
                <c:pt idx="10">
                  <c:v>0.52450980392156865</c:v>
                </c:pt>
                <c:pt idx="11">
                  <c:v>0.57352941176470595</c:v>
                </c:pt>
                <c:pt idx="12">
                  <c:v>0.62254901960784326</c:v>
                </c:pt>
                <c:pt idx="13">
                  <c:v>0.67156862745098056</c:v>
                </c:pt>
                <c:pt idx="14">
                  <c:v>0.72058823529411786</c:v>
                </c:pt>
                <c:pt idx="15">
                  <c:v>0.76960784313725517</c:v>
                </c:pt>
                <c:pt idx="16">
                  <c:v>0.81862745098039247</c:v>
                </c:pt>
                <c:pt idx="17">
                  <c:v>0.86764705882352977</c:v>
                </c:pt>
                <c:pt idx="18">
                  <c:v>0.91666666666666707</c:v>
                </c:pt>
                <c:pt idx="19">
                  <c:v>0.96568627450980438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1C-4594-886A-5A31F8735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567360"/>
        <c:axId val="622567688"/>
      </c:scatterChart>
      <c:valAx>
        <c:axId val="622567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TBF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2567688"/>
        <c:crosses val="autoZero"/>
        <c:crossBetween val="midCat"/>
      </c:valAx>
      <c:valAx>
        <c:axId val="6225676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2567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Taux de défaillance </a:t>
            </a:r>
          </a:p>
          <a:p>
            <a:pPr>
              <a:defRPr/>
            </a:pPr>
            <a:r>
              <a:rPr lang="en-US"/>
              <a:t>Lambda(t)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Weibull!$F$1</c:f>
              <c:strCache>
                <c:ptCount val="1"/>
                <c:pt idx="0">
                  <c:v>Lambda(t)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Weibull!$A$2:$A$101</c:f>
              <c:numCache>
                <c:formatCode>General</c:formatCode>
                <c:ptCount val="100"/>
                <c:pt idx="0">
                  <c:v>77</c:v>
                </c:pt>
                <c:pt idx="1">
                  <c:v>158</c:v>
                </c:pt>
                <c:pt idx="2">
                  <c:v>244</c:v>
                </c:pt>
                <c:pt idx="3">
                  <c:v>335</c:v>
                </c:pt>
                <c:pt idx="4">
                  <c:v>432</c:v>
                </c:pt>
                <c:pt idx="5">
                  <c:v>535</c:v>
                </c:pt>
                <c:pt idx="6">
                  <c:v>646</c:v>
                </c:pt>
                <c:pt idx="7">
                  <c:v>766</c:v>
                </c:pt>
                <c:pt idx="8">
                  <c:v>897</c:v>
                </c:pt>
                <c:pt idx="9">
                  <c:v>1040</c:v>
                </c:pt>
                <c:pt idx="10">
                  <c:v>1198</c:v>
                </c:pt>
                <c:pt idx="11">
                  <c:v>1374</c:v>
                </c:pt>
                <c:pt idx="12">
                  <c:v>1574</c:v>
                </c:pt>
                <c:pt idx="13">
                  <c:v>1806</c:v>
                </c:pt>
                <c:pt idx="14">
                  <c:v>2079</c:v>
                </c:pt>
                <c:pt idx="15">
                  <c:v>2414</c:v>
                </c:pt>
                <c:pt idx="16">
                  <c:v>2846</c:v>
                </c:pt>
                <c:pt idx="17">
                  <c:v>3454</c:v>
                </c:pt>
                <c:pt idx="18">
                  <c:v>4494</c:v>
                </c:pt>
                <c:pt idx="19">
                  <c:v>5236</c:v>
                </c:pt>
              </c:numCache>
            </c:numRef>
          </c:xVal>
          <c:yVal>
            <c:numRef>
              <c:f>Weibull!$F$2:$F$101</c:f>
              <c:numCache>
                <c:formatCode>General</c:formatCode>
                <c:ptCount val="100"/>
                <c:pt idx="0">
                  <c:v>5.6221649647630705E-4</c:v>
                </c:pt>
                <c:pt idx="1">
                  <c:v>5.7775369826643639E-4</c:v>
                </c:pt>
                <c:pt idx="2">
                  <c:v>5.8735486268440384E-4</c:v>
                </c:pt>
                <c:pt idx="3">
                  <c:v>5.9445808725901454E-4</c:v>
                </c:pt>
                <c:pt idx="4">
                  <c:v>6.0021897601601911E-4</c:v>
                </c:pt>
                <c:pt idx="5">
                  <c:v>6.0510659904413125E-4</c:v>
                </c:pt>
                <c:pt idx="6">
                  <c:v>6.0944876779390469E-4</c:v>
                </c:pt>
                <c:pt idx="7">
                  <c:v>6.1339971256139762E-4</c:v>
                </c:pt>
                <c:pt idx="8">
                  <c:v>6.170834490508199E-4</c:v>
                </c:pt>
                <c:pt idx="9">
                  <c:v>6.2055500643433219E-4</c:v>
                </c:pt>
                <c:pt idx="10">
                  <c:v>6.2389257407889588E-4</c:v>
                </c:pt>
                <c:pt idx="11">
                  <c:v>6.2714437927718263E-4</c:v>
                </c:pt>
                <c:pt idx="12">
                  <c:v>6.3038495158491763E-4</c:v>
                </c:pt>
                <c:pt idx="13">
                  <c:v>6.3368072827884388E-4</c:v>
                </c:pt>
                <c:pt idx="14">
                  <c:v>6.3707293836940044E-4</c:v>
                </c:pt>
                <c:pt idx="15">
                  <c:v>6.4069286380834375E-4</c:v>
                </c:pt>
                <c:pt idx="16">
                  <c:v>6.4470566954829493E-4</c:v>
                </c:pt>
                <c:pt idx="17">
                  <c:v>6.494572514546789E-4</c:v>
                </c:pt>
                <c:pt idx="18">
                  <c:v>6.5597289246203407E-4</c:v>
                </c:pt>
                <c:pt idx="19">
                  <c:v>6.5978569637110854E-4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9D-431F-AAF6-313FC3F83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044968"/>
        <c:axId val="667045296"/>
      </c:scatterChart>
      <c:valAx>
        <c:axId val="667044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TBF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7045296"/>
        <c:crosses val="autoZero"/>
        <c:crossBetween val="midCat"/>
      </c:valAx>
      <c:valAx>
        <c:axId val="66704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7044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19</xdr:row>
      <xdr:rowOff>9525</xdr:rowOff>
    </xdr:from>
    <xdr:to>
      <xdr:col>0</xdr:col>
      <xdr:colOff>152400</xdr:colOff>
      <xdr:row>20</xdr:row>
      <xdr:rowOff>0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514475" y="3905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20</xdr:row>
      <xdr:rowOff>9525</xdr:rowOff>
    </xdr:from>
    <xdr:to>
      <xdr:col>0</xdr:col>
      <xdr:colOff>152400</xdr:colOff>
      <xdr:row>21</xdr:row>
      <xdr:rowOff>0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21</xdr:row>
      <xdr:rowOff>9525</xdr:rowOff>
    </xdr:from>
    <xdr:to>
      <xdr:col>0</xdr:col>
      <xdr:colOff>152400</xdr:colOff>
      <xdr:row>22</xdr:row>
      <xdr:rowOff>0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22</xdr:row>
      <xdr:rowOff>9525</xdr:rowOff>
    </xdr:from>
    <xdr:to>
      <xdr:col>0</xdr:col>
      <xdr:colOff>152400</xdr:colOff>
      <xdr:row>23</xdr:row>
      <xdr:rowOff>0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22</xdr:row>
      <xdr:rowOff>9525</xdr:rowOff>
    </xdr:from>
    <xdr:to>
      <xdr:col>0</xdr:col>
      <xdr:colOff>152400</xdr:colOff>
      <xdr:row>23</xdr:row>
      <xdr:rowOff>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23</xdr:row>
      <xdr:rowOff>9525</xdr:rowOff>
    </xdr:from>
    <xdr:to>
      <xdr:col>0</xdr:col>
      <xdr:colOff>152400</xdr:colOff>
      <xdr:row>24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23</xdr:row>
      <xdr:rowOff>9525</xdr:rowOff>
    </xdr:from>
    <xdr:to>
      <xdr:col>0</xdr:col>
      <xdr:colOff>152400</xdr:colOff>
      <xdr:row>24</xdr:row>
      <xdr:rowOff>0</xdr:rowOff>
    </xdr:to>
    <xdr:sp macro="" textlink="">
      <xdr:nvSpPr>
        <xdr:cNvPr id="9" name="Text Box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24</xdr:row>
      <xdr:rowOff>9525</xdr:rowOff>
    </xdr:from>
    <xdr:to>
      <xdr:col>0</xdr:col>
      <xdr:colOff>152400</xdr:colOff>
      <xdr:row>25</xdr:row>
      <xdr:rowOff>0</xdr:rowOff>
    </xdr:to>
    <xdr:sp macro="" textlink="">
      <xdr:nvSpPr>
        <xdr:cNvPr id="10" name="Text Box 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24</xdr:row>
      <xdr:rowOff>9525</xdr:rowOff>
    </xdr:from>
    <xdr:to>
      <xdr:col>0</xdr:col>
      <xdr:colOff>152400</xdr:colOff>
      <xdr:row>25</xdr:row>
      <xdr:rowOff>0</xdr:rowOff>
    </xdr:to>
    <xdr:sp macro="" textlink="">
      <xdr:nvSpPr>
        <xdr:cNvPr id="11" name="Text Box 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25</xdr:row>
      <xdr:rowOff>9525</xdr:rowOff>
    </xdr:from>
    <xdr:to>
      <xdr:col>0</xdr:col>
      <xdr:colOff>152400</xdr:colOff>
      <xdr:row>26</xdr:row>
      <xdr:rowOff>0</xdr:rowOff>
    </xdr:to>
    <xdr:sp macro="" textlink="">
      <xdr:nvSpPr>
        <xdr:cNvPr id="12" name="Text Box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25</xdr:row>
      <xdr:rowOff>9525</xdr:rowOff>
    </xdr:from>
    <xdr:to>
      <xdr:col>0</xdr:col>
      <xdr:colOff>152400</xdr:colOff>
      <xdr:row>26</xdr:row>
      <xdr:rowOff>0</xdr:rowOff>
    </xdr:to>
    <xdr:sp macro="" textlink="">
      <xdr:nvSpPr>
        <xdr:cNvPr id="13" name="Text Box 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26</xdr:row>
      <xdr:rowOff>9525</xdr:rowOff>
    </xdr:from>
    <xdr:to>
      <xdr:col>0</xdr:col>
      <xdr:colOff>152400</xdr:colOff>
      <xdr:row>27</xdr:row>
      <xdr:rowOff>0</xdr:rowOff>
    </xdr:to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26</xdr:row>
      <xdr:rowOff>9525</xdr:rowOff>
    </xdr:from>
    <xdr:to>
      <xdr:col>0</xdr:col>
      <xdr:colOff>152400</xdr:colOff>
      <xdr:row>27</xdr:row>
      <xdr:rowOff>0</xdr:rowOff>
    </xdr:to>
    <xdr:sp macro="" textlink="">
      <xdr:nvSpPr>
        <xdr:cNvPr id="15" name="Text Box 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27</xdr:row>
      <xdr:rowOff>9525</xdr:rowOff>
    </xdr:from>
    <xdr:to>
      <xdr:col>0</xdr:col>
      <xdr:colOff>152400</xdr:colOff>
      <xdr:row>28</xdr:row>
      <xdr:rowOff>0</xdr:rowOff>
    </xdr:to>
    <xdr:sp macro="" textlink="">
      <xdr:nvSpPr>
        <xdr:cNvPr id="16" name="Text Box 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27</xdr:row>
      <xdr:rowOff>9525</xdr:rowOff>
    </xdr:from>
    <xdr:to>
      <xdr:col>0</xdr:col>
      <xdr:colOff>152400</xdr:colOff>
      <xdr:row>28</xdr:row>
      <xdr:rowOff>0</xdr:rowOff>
    </xdr:to>
    <xdr:sp macro="" textlink="">
      <xdr:nvSpPr>
        <xdr:cNvPr id="17" name="Text Box 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28</xdr:row>
      <xdr:rowOff>9525</xdr:rowOff>
    </xdr:from>
    <xdr:to>
      <xdr:col>0</xdr:col>
      <xdr:colOff>152400</xdr:colOff>
      <xdr:row>29</xdr:row>
      <xdr:rowOff>0</xdr:rowOff>
    </xdr:to>
    <xdr:sp macro="" textlink="">
      <xdr:nvSpPr>
        <xdr:cNvPr id="18" name="Text Box 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28</xdr:row>
      <xdr:rowOff>9525</xdr:rowOff>
    </xdr:from>
    <xdr:to>
      <xdr:col>0</xdr:col>
      <xdr:colOff>152400</xdr:colOff>
      <xdr:row>29</xdr:row>
      <xdr:rowOff>0</xdr:rowOff>
    </xdr:to>
    <xdr:sp macro="" textlink="">
      <xdr:nvSpPr>
        <xdr:cNvPr id="19" name="Text Box 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29</xdr:row>
      <xdr:rowOff>9525</xdr:rowOff>
    </xdr:from>
    <xdr:to>
      <xdr:col>0</xdr:col>
      <xdr:colOff>152400</xdr:colOff>
      <xdr:row>30</xdr:row>
      <xdr:rowOff>0</xdr:rowOff>
    </xdr:to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29</xdr:row>
      <xdr:rowOff>9525</xdr:rowOff>
    </xdr:from>
    <xdr:to>
      <xdr:col>0</xdr:col>
      <xdr:colOff>152400</xdr:colOff>
      <xdr:row>30</xdr:row>
      <xdr:rowOff>0</xdr:rowOff>
    </xdr:to>
    <xdr:sp macro="" textlink="">
      <xdr:nvSpPr>
        <xdr:cNvPr id="21" name="Text Box 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30</xdr:row>
      <xdr:rowOff>9525</xdr:rowOff>
    </xdr:from>
    <xdr:to>
      <xdr:col>0</xdr:col>
      <xdr:colOff>152400</xdr:colOff>
      <xdr:row>31</xdr:row>
      <xdr:rowOff>0</xdr:rowOff>
    </xdr:to>
    <xdr:sp macro="" textlink="">
      <xdr:nvSpPr>
        <xdr:cNvPr id="22" name="Text Box 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30</xdr:row>
      <xdr:rowOff>9525</xdr:rowOff>
    </xdr:from>
    <xdr:to>
      <xdr:col>0</xdr:col>
      <xdr:colOff>152400</xdr:colOff>
      <xdr:row>31</xdr:row>
      <xdr:rowOff>0</xdr:rowOff>
    </xdr:to>
    <xdr:sp macro="" textlink="">
      <xdr:nvSpPr>
        <xdr:cNvPr id="23" name="Text Box 7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31</xdr:row>
      <xdr:rowOff>9525</xdr:rowOff>
    </xdr:from>
    <xdr:to>
      <xdr:col>0</xdr:col>
      <xdr:colOff>152400</xdr:colOff>
      <xdr:row>32</xdr:row>
      <xdr:rowOff>0</xdr:rowOff>
    </xdr:to>
    <xdr:sp macro="" textlink="">
      <xdr:nvSpPr>
        <xdr:cNvPr id="24" name="Text Box 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31</xdr:row>
      <xdr:rowOff>9525</xdr:rowOff>
    </xdr:from>
    <xdr:to>
      <xdr:col>0</xdr:col>
      <xdr:colOff>152400</xdr:colOff>
      <xdr:row>32</xdr:row>
      <xdr:rowOff>0</xdr:rowOff>
    </xdr:to>
    <xdr:sp macro="" textlink="">
      <xdr:nvSpPr>
        <xdr:cNvPr id="25" name="Text Box 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32</xdr:row>
      <xdr:rowOff>9525</xdr:rowOff>
    </xdr:from>
    <xdr:to>
      <xdr:col>0</xdr:col>
      <xdr:colOff>152400</xdr:colOff>
      <xdr:row>33</xdr:row>
      <xdr:rowOff>0</xdr:rowOff>
    </xdr:to>
    <xdr:sp macro="" textlink="">
      <xdr:nvSpPr>
        <xdr:cNvPr id="26" name="Text Box 7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32</xdr:row>
      <xdr:rowOff>9525</xdr:rowOff>
    </xdr:from>
    <xdr:to>
      <xdr:col>0</xdr:col>
      <xdr:colOff>152400</xdr:colOff>
      <xdr:row>33</xdr:row>
      <xdr:rowOff>0</xdr:rowOff>
    </xdr:to>
    <xdr:sp macro="" textlink="">
      <xdr:nvSpPr>
        <xdr:cNvPr id="27" name="Text Box 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33</xdr:row>
      <xdr:rowOff>9525</xdr:rowOff>
    </xdr:from>
    <xdr:to>
      <xdr:col>0</xdr:col>
      <xdr:colOff>152400</xdr:colOff>
      <xdr:row>34</xdr:row>
      <xdr:rowOff>0</xdr:rowOff>
    </xdr:to>
    <xdr:sp macro="" textlink="">
      <xdr:nvSpPr>
        <xdr:cNvPr id="28" name="Text Box 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33</xdr:row>
      <xdr:rowOff>9525</xdr:rowOff>
    </xdr:from>
    <xdr:to>
      <xdr:col>0</xdr:col>
      <xdr:colOff>152400</xdr:colOff>
      <xdr:row>34</xdr:row>
      <xdr:rowOff>0</xdr:rowOff>
    </xdr:to>
    <xdr:sp macro="" textlink="">
      <xdr:nvSpPr>
        <xdr:cNvPr id="29" name="Text Box 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34</xdr:row>
      <xdr:rowOff>9525</xdr:rowOff>
    </xdr:from>
    <xdr:to>
      <xdr:col>0</xdr:col>
      <xdr:colOff>152400</xdr:colOff>
      <xdr:row>35</xdr:row>
      <xdr:rowOff>0</xdr:rowOff>
    </xdr:to>
    <xdr:sp macro="" textlink="">
      <xdr:nvSpPr>
        <xdr:cNvPr id="30" name="Text Box 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34</xdr:row>
      <xdr:rowOff>9525</xdr:rowOff>
    </xdr:from>
    <xdr:to>
      <xdr:col>0</xdr:col>
      <xdr:colOff>152400</xdr:colOff>
      <xdr:row>35</xdr:row>
      <xdr:rowOff>0</xdr:rowOff>
    </xdr:to>
    <xdr:sp macro="" textlink="">
      <xdr:nvSpPr>
        <xdr:cNvPr id="31" name="Text Box 7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35</xdr:row>
      <xdr:rowOff>9525</xdr:rowOff>
    </xdr:from>
    <xdr:to>
      <xdr:col>0</xdr:col>
      <xdr:colOff>152400</xdr:colOff>
      <xdr:row>36</xdr:row>
      <xdr:rowOff>0</xdr:rowOff>
    </xdr:to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35</xdr:row>
      <xdr:rowOff>9525</xdr:rowOff>
    </xdr:from>
    <xdr:to>
      <xdr:col>0</xdr:col>
      <xdr:colOff>152400</xdr:colOff>
      <xdr:row>36</xdr:row>
      <xdr:rowOff>0</xdr:rowOff>
    </xdr:to>
    <xdr:sp macro="" textlink="">
      <xdr:nvSpPr>
        <xdr:cNvPr id="33" name="Text Box 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36</xdr:row>
      <xdr:rowOff>9525</xdr:rowOff>
    </xdr:from>
    <xdr:to>
      <xdr:col>0</xdr:col>
      <xdr:colOff>152400</xdr:colOff>
      <xdr:row>37</xdr:row>
      <xdr:rowOff>0</xdr:rowOff>
    </xdr:to>
    <xdr:sp macro="" textlink="">
      <xdr:nvSpPr>
        <xdr:cNvPr id="34" name="Text Box 7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36</xdr:row>
      <xdr:rowOff>9525</xdr:rowOff>
    </xdr:from>
    <xdr:to>
      <xdr:col>0</xdr:col>
      <xdr:colOff>152400</xdr:colOff>
      <xdr:row>37</xdr:row>
      <xdr:rowOff>0</xdr:rowOff>
    </xdr:to>
    <xdr:sp macro="" textlink="">
      <xdr:nvSpPr>
        <xdr:cNvPr id="35" name="Text Box 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37</xdr:row>
      <xdr:rowOff>9525</xdr:rowOff>
    </xdr:from>
    <xdr:to>
      <xdr:col>0</xdr:col>
      <xdr:colOff>152400</xdr:colOff>
      <xdr:row>38</xdr:row>
      <xdr:rowOff>0</xdr:rowOff>
    </xdr:to>
    <xdr:sp macro="" textlink="">
      <xdr:nvSpPr>
        <xdr:cNvPr id="36" name="Text Box 7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37</xdr:row>
      <xdr:rowOff>9525</xdr:rowOff>
    </xdr:from>
    <xdr:to>
      <xdr:col>0</xdr:col>
      <xdr:colOff>152400</xdr:colOff>
      <xdr:row>38</xdr:row>
      <xdr:rowOff>0</xdr:rowOff>
    </xdr:to>
    <xdr:sp macro="" textlink="">
      <xdr:nvSpPr>
        <xdr:cNvPr id="37" name="Text Box 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38</xdr:row>
      <xdr:rowOff>9525</xdr:rowOff>
    </xdr:from>
    <xdr:to>
      <xdr:col>0</xdr:col>
      <xdr:colOff>152400</xdr:colOff>
      <xdr:row>39</xdr:row>
      <xdr:rowOff>0</xdr:rowOff>
    </xdr:to>
    <xdr:sp macro="" textlink="">
      <xdr:nvSpPr>
        <xdr:cNvPr id="38" name="Text Box 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38</xdr:row>
      <xdr:rowOff>9525</xdr:rowOff>
    </xdr:from>
    <xdr:to>
      <xdr:col>0</xdr:col>
      <xdr:colOff>152400</xdr:colOff>
      <xdr:row>39</xdr:row>
      <xdr:rowOff>0</xdr:rowOff>
    </xdr:to>
    <xdr:sp macro="" textlink="">
      <xdr:nvSpPr>
        <xdr:cNvPr id="39" name="Text Box 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39</xdr:row>
      <xdr:rowOff>9525</xdr:rowOff>
    </xdr:from>
    <xdr:to>
      <xdr:col>0</xdr:col>
      <xdr:colOff>152400</xdr:colOff>
      <xdr:row>40</xdr:row>
      <xdr:rowOff>0</xdr:rowOff>
    </xdr:to>
    <xdr:sp macro="" textlink="">
      <xdr:nvSpPr>
        <xdr:cNvPr id="40" name="Text Box 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39</xdr:row>
      <xdr:rowOff>9525</xdr:rowOff>
    </xdr:from>
    <xdr:to>
      <xdr:col>0</xdr:col>
      <xdr:colOff>152400</xdr:colOff>
      <xdr:row>40</xdr:row>
      <xdr:rowOff>0</xdr:rowOff>
    </xdr:to>
    <xdr:sp macro="" textlink="">
      <xdr:nvSpPr>
        <xdr:cNvPr id="41" name="Text Box 7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40</xdr:row>
      <xdr:rowOff>9525</xdr:rowOff>
    </xdr:from>
    <xdr:to>
      <xdr:col>0</xdr:col>
      <xdr:colOff>152400</xdr:colOff>
      <xdr:row>41</xdr:row>
      <xdr:rowOff>0</xdr:rowOff>
    </xdr:to>
    <xdr:sp macro="" textlink="">
      <xdr:nvSpPr>
        <xdr:cNvPr id="42" name="Text Box 7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40</xdr:row>
      <xdr:rowOff>9525</xdr:rowOff>
    </xdr:from>
    <xdr:to>
      <xdr:col>0</xdr:col>
      <xdr:colOff>152400</xdr:colOff>
      <xdr:row>41</xdr:row>
      <xdr:rowOff>0</xdr:rowOff>
    </xdr:to>
    <xdr:sp macro="" textlink="">
      <xdr:nvSpPr>
        <xdr:cNvPr id="43" name="Text Box 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41</xdr:row>
      <xdr:rowOff>9525</xdr:rowOff>
    </xdr:from>
    <xdr:to>
      <xdr:col>0</xdr:col>
      <xdr:colOff>152400</xdr:colOff>
      <xdr:row>42</xdr:row>
      <xdr:rowOff>0</xdr:rowOff>
    </xdr:to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41</xdr:row>
      <xdr:rowOff>9525</xdr:rowOff>
    </xdr:from>
    <xdr:to>
      <xdr:col>0</xdr:col>
      <xdr:colOff>152400</xdr:colOff>
      <xdr:row>42</xdr:row>
      <xdr:rowOff>0</xdr:rowOff>
    </xdr:to>
    <xdr:sp macro="" textlink="">
      <xdr:nvSpPr>
        <xdr:cNvPr id="45" name="Text Box 7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42</xdr:row>
      <xdr:rowOff>9525</xdr:rowOff>
    </xdr:from>
    <xdr:to>
      <xdr:col>0</xdr:col>
      <xdr:colOff>152400</xdr:colOff>
      <xdr:row>43</xdr:row>
      <xdr:rowOff>0</xdr:rowOff>
    </xdr:to>
    <xdr:sp macro="" textlink="">
      <xdr:nvSpPr>
        <xdr:cNvPr id="46" name="Text Box 7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42</xdr:row>
      <xdr:rowOff>9525</xdr:rowOff>
    </xdr:from>
    <xdr:to>
      <xdr:col>0</xdr:col>
      <xdr:colOff>152400</xdr:colOff>
      <xdr:row>43</xdr:row>
      <xdr:rowOff>0</xdr:rowOff>
    </xdr:to>
    <xdr:sp macro="" textlink="">
      <xdr:nvSpPr>
        <xdr:cNvPr id="47" name="Text Box 7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43</xdr:row>
      <xdr:rowOff>9525</xdr:rowOff>
    </xdr:from>
    <xdr:to>
      <xdr:col>0</xdr:col>
      <xdr:colOff>152400</xdr:colOff>
      <xdr:row>44</xdr:row>
      <xdr:rowOff>0</xdr:rowOff>
    </xdr:to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43</xdr:row>
      <xdr:rowOff>9525</xdr:rowOff>
    </xdr:from>
    <xdr:to>
      <xdr:col>0</xdr:col>
      <xdr:colOff>152400</xdr:colOff>
      <xdr:row>44</xdr:row>
      <xdr:rowOff>0</xdr:rowOff>
    </xdr:to>
    <xdr:sp macro="" textlink="">
      <xdr:nvSpPr>
        <xdr:cNvPr id="49" name="Text Box 7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44</xdr:row>
      <xdr:rowOff>9525</xdr:rowOff>
    </xdr:from>
    <xdr:to>
      <xdr:col>0</xdr:col>
      <xdr:colOff>152400</xdr:colOff>
      <xdr:row>45</xdr:row>
      <xdr:rowOff>0</xdr:rowOff>
    </xdr:to>
    <xdr:sp macro="" textlink="">
      <xdr:nvSpPr>
        <xdr:cNvPr id="50" name="Text Box 7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44</xdr:row>
      <xdr:rowOff>9525</xdr:rowOff>
    </xdr:from>
    <xdr:to>
      <xdr:col>0</xdr:col>
      <xdr:colOff>152400</xdr:colOff>
      <xdr:row>45</xdr:row>
      <xdr:rowOff>0</xdr:rowOff>
    </xdr:to>
    <xdr:sp macro="" textlink="">
      <xdr:nvSpPr>
        <xdr:cNvPr id="51" name="Text Box 7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45</xdr:row>
      <xdr:rowOff>9525</xdr:rowOff>
    </xdr:from>
    <xdr:to>
      <xdr:col>0</xdr:col>
      <xdr:colOff>152400</xdr:colOff>
      <xdr:row>46</xdr:row>
      <xdr:rowOff>0</xdr:rowOff>
    </xdr:to>
    <xdr:sp macro="" textlink="">
      <xdr:nvSpPr>
        <xdr:cNvPr id="52" name="Text Box 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45</xdr:row>
      <xdr:rowOff>9525</xdr:rowOff>
    </xdr:from>
    <xdr:to>
      <xdr:col>0</xdr:col>
      <xdr:colOff>152400</xdr:colOff>
      <xdr:row>46</xdr:row>
      <xdr:rowOff>0</xdr:rowOff>
    </xdr:to>
    <xdr:sp macro="" textlink="">
      <xdr:nvSpPr>
        <xdr:cNvPr id="53" name="Text Box 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46</xdr:row>
      <xdr:rowOff>9525</xdr:rowOff>
    </xdr:from>
    <xdr:to>
      <xdr:col>0</xdr:col>
      <xdr:colOff>152400</xdr:colOff>
      <xdr:row>47</xdr:row>
      <xdr:rowOff>0</xdr:rowOff>
    </xdr:to>
    <xdr:sp macro="" textlink="">
      <xdr:nvSpPr>
        <xdr:cNvPr id="54" name="Text Box 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46</xdr:row>
      <xdr:rowOff>9525</xdr:rowOff>
    </xdr:from>
    <xdr:to>
      <xdr:col>0</xdr:col>
      <xdr:colOff>152400</xdr:colOff>
      <xdr:row>47</xdr:row>
      <xdr:rowOff>0</xdr:rowOff>
    </xdr:to>
    <xdr:sp macro="" textlink="">
      <xdr:nvSpPr>
        <xdr:cNvPr id="55" name="Text Box 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47</xdr:row>
      <xdr:rowOff>9525</xdr:rowOff>
    </xdr:from>
    <xdr:to>
      <xdr:col>0</xdr:col>
      <xdr:colOff>152400</xdr:colOff>
      <xdr:row>48</xdr:row>
      <xdr:rowOff>0</xdr:rowOff>
    </xdr:to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47</xdr:row>
      <xdr:rowOff>9525</xdr:rowOff>
    </xdr:from>
    <xdr:to>
      <xdr:col>0</xdr:col>
      <xdr:colOff>152400</xdr:colOff>
      <xdr:row>48</xdr:row>
      <xdr:rowOff>0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48</xdr:row>
      <xdr:rowOff>9525</xdr:rowOff>
    </xdr:from>
    <xdr:to>
      <xdr:col>0</xdr:col>
      <xdr:colOff>152400</xdr:colOff>
      <xdr:row>49</xdr:row>
      <xdr:rowOff>0</xdr:rowOff>
    </xdr:to>
    <xdr:sp macro="" textlink="">
      <xdr:nvSpPr>
        <xdr:cNvPr id="58" name="Text Box 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48</xdr:row>
      <xdr:rowOff>9525</xdr:rowOff>
    </xdr:from>
    <xdr:to>
      <xdr:col>0</xdr:col>
      <xdr:colOff>152400</xdr:colOff>
      <xdr:row>49</xdr:row>
      <xdr:rowOff>0</xdr:rowOff>
    </xdr:to>
    <xdr:sp macro="" textlink="">
      <xdr:nvSpPr>
        <xdr:cNvPr id="59" name="Text Box 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49</xdr:row>
      <xdr:rowOff>9525</xdr:rowOff>
    </xdr:from>
    <xdr:to>
      <xdr:col>0</xdr:col>
      <xdr:colOff>152400</xdr:colOff>
      <xdr:row>50</xdr:row>
      <xdr:rowOff>0</xdr:rowOff>
    </xdr:to>
    <xdr:sp macro="" textlink="">
      <xdr:nvSpPr>
        <xdr:cNvPr id="60" name="Text Box 7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49</xdr:row>
      <xdr:rowOff>9525</xdr:rowOff>
    </xdr:from>
    <xdr:to>
      <xdr:col>0</xdr:col>
      <xdr:colOff>152400</xdr:colOff>
      <xdr:row>50</xdr:row>
      <xdr:rowOff>0</xdr:rowOff>
    </xdr:to>
    <xdr:sp macro="" textlink="">
      <xdr:nvSpPr>
        <xdr:cNvPr id="61" name="Text Box 7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50</xdr:row>
      <xdr:rowOff>9525</xdr:rowOff>
    </xdr:from>
    <xdr:to>
      <xdr:col>0</xdr:col>
      <xdr:colOff>152400</xdr:colOff>
      <xdr:row>51</xdr:row>
      <xdr:rowOff>0</xdr:rowOff>
    </xdr:to>
    <xdr:sp macro="" textlink="">
      <xdr:nvSpPr>
        <xdr:cNvPr id="62" name="Text Box 7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50</xdr:row>
      <xdr:rowOff>9525</xdr:rowOff>
    </xdr:from>
    <xdr:to>
      <xdr:col>0</xdr:col>
      <xdr:colOff>152400</xdr:colOff>
      <xdr:row>51</xdr:row>
      <xdr:rowOff>0</xdr:rowOff>
    </xdr:to>
    <xdr:sp macro="" textlink="">
      <xdr:nvSpPr>
        <xdr:cNvPr id="63" name="Text Box 7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51</xdr:row>
      <xdr:rowOff>9525</xdr:rowOff>
    </xdr:from>
    <xdr:to>
      <xdr:col>0</xdr:col>
      <xdr:colOff>152400</xdr:colOff>
      <xdr:row>52</xdr:row>
      <xdr:rowOff>0</xdr:rowOff>
    </xdr:to>
    <xdr:sp macro="" textlink="">
      <xdr:nvSpPr>
        <xdr:cNvPr id="64" name="Text Box 7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51</xdr:row>
      <xdr:rowOff>9525</xdr:rowOff>
    </xdr:from>
    <xdr:to>
      <xdr:col>0</xdr:col>
      <xdr:colOff>152400</xdr:colOff>
      <xdr:row>52</xdr:row>
      <xdr:rowOff>0</xdr:rowOff>
    </xdr:to>
    <xdr:sp macro="" textlink="">
      <xdr:nvSpPr>
        <xdr:cNvPr id="65" name="Text Box 7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52</xdr:row>
      <xdr:rowOff>9525</xdr:rowOff>
    </xdr:from>
    <xdr:to>
      <xdr:col>0</xdr:col>
      <xdr:colOff>152400</xdr:colOff>
      <xdr:row>53</xdr:row>
      <xdr:rowOff>0</xdr:rowOff>
    </xdr:to>
    <xdr:sp macro="" textlink="">
      <xdr:nvSpPr>
        <xdr:cNvPr id="66" name="Text Box 7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52</xdr:row>
      <xdr:rowOff>9525</xdr:rowOff>
    </xdr:from>
    <xdr:to>
      <xdr:col>0</xdr:col>
      <xdr:colOff>152400</xdr:colOff>
      <xdr:row>53</xdr:row>
      <xdr:rowOff>0</xdr:rowOff>
    </xdr:to>
    <xdr:sp macro="" textlink="">
      <xdr:nvSpPr>
        <xdr:cNvPr id="67" name="Text Box 7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53</xdr:row>
      <xdr:rowOff>9525</xdr:rowOff>
    </xdr:from>
    <xdr:to>
      <xdr:col>0</xdr:col>
      <xdr:colOff>152400</xdr:colOff>
      <xdr:row>54</xdr:row>
      <xdr:rowOff>0</xdr:rowOff>
    </xdr:to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53</xdr:row>
      <xdr:rowOff>9525</xdr:rowOff>
    </xdr:from>
    <xdr:to>
      <xdr:col>0</xdr:col>
      <xdr:colOff>152400</xdr:colOff>
      <xdr:row>54</xdr:row>
      <xdr:rowOff>0</xdr:rowOff>
    </xdr:to>
    <xdr:sp macro="" textlink="">
      <xdr:nvSpPr>
        <xdr:cNvPr id="69" name="Text Box 7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54</xdr:row>
      <xdr:rowOff>9525</xdr:rowOff>
    </xdr:from>
    <xdr:to>
      <xdr:col>0</xdr:col>
      <xdr:colOff>152400</xdr:colOff>
      <xdr:row>55</xdr:row>
      <xdr:rowOff>0</xdr:rowOff>
    </xdr:to>
    <xdr:sp macro="" textlink="">
      <xdr:nvSpPr>
        <xdr:cNvPr id="70" name="Text Box 7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54</xdr:row>
      <xdr:rowOff>9525</xdr:rowOff>
    </xdr:from>
    <xdr:to>
      <xdr:col>0</xdr:col>
      <xdr:colOff>152400</xdr:colOff>
      <xdr:row>55</xdr:row>
      <xdr:rowOff>0</xdr:rowOff>
    </xdr:to>
    <xdr:sp macro="" textlink="">
      <xdr:nvSpPr>
        <xdr:cNvPr id="71" name="Text Box 7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55</xdr:row>
      <xdr:rowOff>9525</xdr:rowOff>
    </xdr:from>
    <xdr:to>
      <xdr:col>0</xdr:col>
      <xdr:colOff>152400</xdr:colOff>
      <xdr:row>56</xdr:row>
      <xdr:rowOff>0</xdr:rowOff>
    </xdr:to>
    <xdr:sp macro="" textlink="">
      <xdr:nvSpPr>
        <xdr:cNvPr id="72" name="Text Box 7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55</xdr:row>
      <xdr:rowOff>9525</xdr:rowOff>
    </xdr:from>
    <xdr:to>
      <xdr:col>0</xdr:col>
      <xdr:colOff>152400</xdr:colOff>
      <xdr:row>56</xdr:row>
      <xdr:rowOff>0</xdr:rowOff>
    </xdr:to>
    <xdr:sp macro="" textlink="">
      <xdr:nvSpPr>
        <xdr:cNvPr id="73" name="Text Box 7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56</xdr:row>
      <xdr:rowOff>9525</xdr:rowOff>
    </xdr:from>
    <xdr:to>
      <xdr:col>0</xdr:col>
      <xdr:colOff>152400</xdr:colOff>
      <xdr:row>57</xdr:row>
      <xdr:rowOff>0</xdr:rowOff>
    </xdr:to>
    <xdr:sp macro="" textlink="">
      <xdr:nvSpPr>
        <xdr:cNvPr id="74" name="Text Box 7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56</xdr:row>
      <xdr:rowOff>9525</xdr:rowOff>
    </xdr:from>
    <xdr:to>
      <xdr:col>0</xdr:col>
      <xdr:colOff>152400</xdr:colOff>
      <xdr:row>57</xdr:row>
      <xdr:rowOff>0</xdr:rowOff>
    </xdr:to>
    <xdr:sp macro="" textlink="">
      <xdr:nvSpPr>
        <xdr:cNvPr id="75" name="Text Box 7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57</xdr:row>
      <xdr:rowOff>9525</xdr:rowOff>
    </xdr:from>
    <xdr:to>
      <xdr:col>0</xdr:col>
      <xdr:colOff>152400</xdr:colOff>
      <xdr:row>58</xdr:row>
      <xdr:rowOff>0</xdr:rowOff>
    </xdr:to>
    <xdr:sp macro="" textlink="">
      <xdr:nvSpPr>
        <xdr:cNvPr id="76" name="Text Box 7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57</xdr:row>
      <xdr:rowOff>9525</xdr:rowOff>
    </xdr:from>
    <xdr:to>
      <xdr:col>0</xdr:col>
      <xdr:colOff>152400</xdr:colOff>
      <xdr:row>58</xdr:row>
      <xdr:rowOff>0</xdr:rowOff>
    </xdr:to>
    <xdr:sp macro="" textlink="">
      <xdr:nvSpPr>
        <xdr:cNvPr id="77" name="Text Box 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58</xdr:row>
      <xdr:rowOff>9525</xdr:rowOff>
    </xdr:from>
    <xdr:to>
      <xdr:col>0</xdr:col>
      <xdr:colOff>152400</xdr:colOff>
      <xdr:row>59</xdr:row>
      <xdr:rowOff>0</xdr:rowOff>
    </xdr:to>
    <xdr:sp macro="" textlink="">
      <xdr:nvSpPr>
        <xdr:cNvPr id="78" name="Text Box 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58</xdr:row>
      <xdr:rowOff>9525</xdr:rowOff>
    </xdr:from>
    <xdr:to>
      <xdr:col>0</xdr:col>
      <xdr:colOff>152400</xdr:colOff>
      <xdr:row>59</xdr:row>
      <xdr:rowOff>0</xdr:rowOff>
    </xdr:to>
    <xdr:sp macro="" textlink="">
      <xdr:nvSpPr>
        <xdr:cNvPr id="79" name="Text Box 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59</xdr:row>
      <xdr:rowOff>9525</xdr:rowOff>
    </xdr:from>
    <xdr:to>
      <xdr:col>0</xdr:col>
      <xdr:colOff>152400</xdr:colOff>
      <xdr:row>60</xdr:row>
      <xdr:rowOff>0</xdr:rowOff>
    </xdr:to>
    <xdr:sp macro="" textlink="">
      <xdr:nvSpPr>
        <xdr:cNvPr id="80" name="Text Box 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59</xdr:row>
      <xdr:rowOff>9525</xdr:rowOff>
    </xdr:from>
    <xdr:to>
      <xdr:col>0</xdr:col>
      <xdr:colOff>152400</xdr:colOff>
      <xdr:row>60</xdr:row>
      <xdr:rowOff>0</xdr:rowOff>
    </xdr:to>
    <xdr:sp macro="" textlink="">
      <xdr:nvSpPr>
        <xdr:cNvPr id="81" name="Text Box 7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60</xdr:row>
      <xdr:rowOff>9525</xdr:rowOff>
    </xdr:from>
    <xdr:to>
      <xdr:col>0</xdr:col>
      <xdr:colOff>152400</xdr:colOff>
      <xdr:row>61</xdr:row>
      <xdr:rowOff>0</xdr:rowOff>
    </xdr:to>
    <xdr:sp macro="" textlink="">
      <xdr:nvSpPr>
        <xdr:cNvPr id="82" name="Text Box 7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60</xdr:row>
      <xdr:rowOff>9525</xdr:rowOff>
    </xdr:from>
    <xdr:to>
      <xdr:col>0</xdr:col>
      <xdr:colOff>152400</xdr:colOff>
      <xdr:row>61</xdr:row>
      <xdr:rowOff>0</xdr:rowOff>
    </xdr:to>
    <xdr:sp macro="" textlink="">
      <xdr:nvSpPr>
        <xdr:cNvPr id="83" name="Text Box 7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61</xdr:row>
      <xdr:rowOff>9525</xdr:rowOff>
    </xdr:from>
    <xdr:to>
      <xdr:col>0</xdr:col>
      <xdr:colOff>152400</xdr:colOff>
      <xdr:row>62</xdr:row>
      <xdr:rowOff>0</xdr:rowOff>
    </xdr:to>
    <xdr:sp macro="" textlink="">
      <xdr:nvSpPr>
        <xdr:cNvPr id="84" name="Text Box 7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61</xdr:row>
      <xdr:rowOff>9525</xdr:rowOff>
    </xdr:from>
    <xdr:to>
      <xdr:col>0</xdr:col>
      <xdr:colOff>152400</xdr:colOff>
      <xdr:row>62</xdr:row>
      <xdr:rowOff>0</xdr:rowOff>
    </xdr:to>
    <xdr:sp macro="" textlink="">
      <xdr:nvSpPr>
        <xdr:cNvPr id="85" name="Text Box 7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62</xdr:row>
      <xdr:rowOff>9525</xdr:rowOff>
    </xdr:from>
    <xdr:to>
      <xdr:col>0</xdr:col>
      <xdr:colOff>152400</xdr:colOff>
      <xdr:row>63</xdr:row>
      <xdr:rowOff>0</xdr:rowOff>
    </xdr:to>
    <xdr:sp macro="" textlink="">
      <xdr:nvSpPr>
        <xdr:cNvPr id="86" name="Text Box 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62</xdr:row>
      <xdr:rowOff>9525</xdr:rowOff>
    </xdr:from>
    <xdr:to>
      <xdr:col>0</xdr:col>
      <xdr:colOff>152400</xdr:colOff>
      <xdr:row>63</xdr:row>
      <xdr:rowOff>0</xdr:rowOff>
    </xdr:to>
    <xdr:sp macro="" textlink="">
      <xdr:nvSpPr>
        <xdr:cNvPr id="87" name="Text Box 7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63</xdr:row>
      <xdr:rowOff>9525</xdr:rowOff>
    </xdr:from>
    <xdr:to>
      <xdr:col>0</xdr:col>
      <xdr:colOff>152400</xdr:colOff>
      <xdr:row>64</xdr:row>
      <xdr:rowOff>0</xdr:rowOff>
    </xdr:to>
    <xdr:sp macro="" textlink="">
      <xdr:nvSpPr>
        <xdr:cNvPr id="88" name="Text Box 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63</xdr:row>
      <xdr:rowOff>9525</xdr:rowOff>
    </xdr:from>
    <xdr:to>
      <xdr:col>0</xdr:col>
      <xdr:colOff>152400</xdr:colOff>
      <xdr:row>64</xdr:row>
      <xdr:rowOff>0</xdr:rowOff>
    </xdr:to>
    <xdr:sp macro="" textlink="">
      <xdr:nvSpPr>
        <xdr:cNvPr id="89" name="Text Box 7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64</xdr:row>
      <xdr:rowOff>9525</xdr:rowOff>
    </xdr:from>
    <xdr:to>
      <xdr:col>0</xdr:col>
      <xdr:colOff>152400</xdr:colOff>
      <xdr:row>65</xdr:row>
      <xdr:rowOff>0</xdr:rowOff>
    </xdr:to>
    <xdr:sp macro="" textlink="">
      <xdr:nvSpPr>
        <xdr:cNvPr id="90" name="Text Box 7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64</xdr:row>
      <xdr:rowOff>9525</xdr:rowOff>
    </xdr:from>
    <xdr:to>
      <xdr:col>0</xdr:col>
      <xdr:colOff>152400</xdr:colOff>
      <xdr:row>65</xdr:row>
      <xdr:rowOff>0</xdr:rowOff>
    </xdr:to>
    <xdr:sp macro="" textlink="">
      <xdr:nvSpPr>
        <xdr:cNvPr id="91" name="Text Box 7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65</xdr:row>
      <xdr:rowOff>9525</xdr:rowOff>
    </xdr:from>
    <xdr:to>
      <xdr:col>0</xdr:col>
      <xdr:colOff>152400</xdr:colOff>
      <xdr:row>66</xdr:row>
      <xdr:rowOff>0</xdr:rowOff>
    </xdr:to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65</xdr:row>
      <xdr:rowOff>9525</xdr:rowOff>
    </xdr:from>
    <xdr:to>
      <xdr:col>0</xdr:col>
      <xdr:colOff>152400</xdr:colOff>
      <xdr:row>66</xdr:row>
      <xdr:rowOff>0</xdr:rowOff>
    </xdr:to>
    <xdr:sp macro="" textlink="">
      <xdr:nvSpPr>
        <xdr:cNvPr id="93" name="Text Box 7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66</xdr:row>
      <xdr:rowOff>9525</xdr:rowOff>
    </xdr:from>
    <xdr:to>
      <xdr:col>0</xdr:col>
      <xdr:colOff>152400</xdr:colOff>
      <xdr:row>67</xdr:row>
      <xdr:rowOff>0</xdr:rowOff>
    </xdr:to>
    <xdr:sp macro="" textlink="">
      <xdr:nvSpPr>
        <xdr:cNvPr id="94" name="Text Box 7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66</xdr:row>
      <xdr:rowOff>9525</xdr:rowOff>
    </xdr:from>
    <xdr:to>
      <xdr:col>0</xdr:col>
      <xdr:colOff>152400</xdr:colOff>
      <xdr:row>67</xdr:row>
      <xdr:rowOff>0</xdr:rowOff>
    </xdr:to>
    <xdr:sp macro="" textlink="">
      <xdr:nvSpPr>
        <xdr:cNvPr id="95" name="Text Box 7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67</xdr:row>
      <xdr:rowOff>9525</xdr:rowOff>
    </xdr:from>
    <xdr:to>
      <xdr:col>0</xdr:col>
      <xdr:colOff>152400</xdr:colOff>
      <xdr:row>68</xdr:row>
      <xdr:rowOff>0</xdr:rowOff>
    </xdr:to>
    <xdr:sp macro="" textlink="">
      <xdr:nvSpPr>
        <xdr:cNvPr id="96" name="Text Box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67</xdr:row>
      <xdr:rowOff>9525</xdr:rowOff>
    </xdr:from>
    <xdr:to>
      <xdr:col>0</xdr:col>
      <xdr:colOff>152400</xdr:colOff>
      <xdr:row>68</xdr:row>
      <xdr:rowOff>0</xdr:rowOff>
    </xdr:to>
    <xdr:sp macro="" textlink="">
      <xdr:nvSpPr>
        <xdr:cNvPr id="97" name="Text Box 7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68</xdr:row>
      <xdr:rowOff>9525</xdr:rowOff>
    </xdr:from>
    <xdr:to>
      <xdr:col>0</xdr:col>
      <xdr:colOff>152400</xdr:colOff>
      <xdr:row>69</xdr:row>
      <xdr:rowOff>0</xdr:rowOff>
    </xdr:to>
    <xdr:sp macro="" textlink="">
      <xdr:nvSpPr>
        <xdr:cNvPr id="98" name="Text Box 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68</xdr:row>
      <xdr:rowOff>9525</xdr:rowOff>
    </xdr:from>
    <xdr:to>
      <xdr:col>0</xdr:col>
      <xdr:colOff>152400</xdr:colOff>
      <xdr:row>69</xdr:row>
      <xdr:rowOff>0</xdr:rowOff>
    </xdr:to>
    <xdr:sp macro="" textlink="">
      <xdr:nvSpPr>
        <xdr:cNvPr id="99" name="Text Box 7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69</xdr:row>
      <xdr:rowOff>9525</xdr:rowOff>
    </xdr:from>
    <xdr:to>
      <xdr:col>0</xdr:col>
      <xdr:colOff>152400</xdr:colOff>
      <xdr:row>70</xdr:row>
      <xdr:rowOff>0</xdr:rowOff>
    </xdr:to>
    <xdr:sp macro="" textlink="">
      <xdr:nvSpPr>
        <xdr:cNvPr id="100" name="Text Box 7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69</xdr:row>
      <xdr:rowOff>9525</xdr:rowOff>
    </xdr:from>
    <xdr:to>
      <xdr:col>0</xdr:col>
      <xdr:colOff>152400</xdr:colOff>
      <xdr:row>70</xdr:row>
      <xdr:rowOff>0</xdr:rowOff>
    </xdr:to>
    <xdr:sp macro="" textlink="">
      <xdr:nvSpPr>
        <xdr:cNvPr id="101" name="Text Box 7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70</xdr:row>
      <xdr:rowOff>9525</xdr:rowOff>
    </xdr:from>
    <xdr:to>
      <xdr:col>0</xdr:col>
      <xdr:colOff>152400</xdr:colOff>
      <xdr:row>71</xdr:row>
      <xdr:rowOff>0</xdr:rowOff>
    </xdr:to>
    <xdr:sp macro="" textlink="">
      <xdr:nvSpPr>
        <xdr:cNvPr id="102" name="Text Box 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70</xdr:row>
      <xdr:rowOff>9525</xdr:rowOff>
    </xdr:from>
    <xdr:to>
      <xdr:col>0</xdr:col>
      <xdr:colOff>152400</xdr:colOff>
      <xdr:row>71</xdr:row>
      <xdr:rowOff>0</xdr:rowOff>
    </xdr:to>
    <xdr:sp macro="" textlink="">
      <xdr:nvSpPr>
        <xdr:cNvPr id="103" name="Text Box 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71</xdr:row>
      <xdr:rowOff>9525</xdr:rowOff>
    </xdr:from>
    <xdr:to>
      <xdr:col>0</xdr:col>
      <xdr:colOff>152400</xdr:colOff>
      <xdr:row>72</xdr:row>
      <xdr:rowOff>0</xdr:rowOff>
    </xdr:to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71</xdr:row>
      <xdr:rowOff>9525</xdr:rowOff>
    </xdr:from>
    <xdr:to>
      <xdr:col>0</xdr:col>
      <xdr:colOff>152400</xdr:colOff>
      <xdr:row>72</xdr:row>
      <xdr:rowOff>0</xdr:rowOff>
    </xdr:to>
    <xdr:sp macro="" textlink="">
      <xdr:nvSpPr>
        <xdr:cNvPr id="105" name="Text Box 7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72</xdr:row>
      <xdr:rowOff>9525</xdr:rowOff>
    </xdr:from>
    <xdr:to>
      <xdr:col>0</xdr:col>
      <xdr:colOff>152400</xdr:colOff>
      <xdr:row>73</xdr:row>
      <xdr:rowOff>0</xdr:rowOff>
    </xdr:to>
    <xdr:sp macro="" textlink="">
      <xdr:nvSpPr>
        <xdr:cNvPr id="106" name="Text Box 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72</xdr:row>
      <xdr:rowOff>9525</xdr:rowOff>
    </xdr:from>
    <xdr:to>
      <xdr:col>0</xdr:col>
      <xdr:colOff>152400</xdr:colOff>
      <xdr:row>73</xdr:row>
      <xdr:rowOff>0</xdr:rowOff>
    </xdr:to>
    <xdr:sp macro="" textlink="">
      <xdr:nvSpPr>
        <xdr:cNvPr id="107" name="Text Box 7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73</xdr:row>
      <xdr:rowOff>9525</xdr:rowOff>
    </xdr:from>
    <xdr:to>
      <xdr:col>0</xdr:col>
      <xdr:colOff>152400</xdr:colOff>
      <xdr:row>74</xdr:row>
      <xdr:rowOff>0</xdr:rowOff>
    </xdr:to>
    <xdr:sp macro="" textlink="">
      <xdr:nvSpPr>
        <xdr:cNvPr id="108" name="Text Box 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73</xdr:row>
      <xdr:rowOff>9525</xdr:rowOff>
    </xdr:from>
    <xdr:to>
      <xdr:col>0</xdr:col>
      <xdr:colOff>152400</xdr:colOff>
      <xdr:row>74</xdr:row>
      <xdr:rowOff>0</xdr:rowOff>
    </xdr:to>
    <xdr:sp macro="" textlink="">
      <xdr:nvSpPr>
        <xdr:cNvPr id="109" name="Text Box 7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74</xdr:row>
      <xdr:rowOff>9525</xdr:rowOff>
    </xdr:from>
    <xdr:to>
      <xdr:col>0</xdr:col>
      <xdr:colOff>152400</xdr:colOff>
      <xdr:row>75</xdr:row>
      <xdr:rowOff>0</xdr:rowOff>
    </xdr:to>
    <xdr:sp macro="" textlink="">
      <xdr:nvSpPr>
        <xdr:cNvPr id="110" name="Text Box 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74</xdr:row>
      <xdr:rowOff>9525</xdr:rowOff>
    </xdr:from>
    <xdr:to>
      <xdr:col>0</xdr:col>
      <xdr:colOff>152400</xdr:colOff>
      <xdr:row>75</xdr:row>
      <xdr:rowOff>0</xdr:rowOff>
    </xdr:to>
    <xdr:sp macro="" textlink="">
      <xdr:nvSpPr>
        <xdr:cNvPr id="111" name="Text Box 7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75</xdr:row>
      <xdr:rowOff>9525</xdr:rowOff>
    </xdr:from>
    <xdr:to>
      <xdr:col>0</xdr:col>
      <xdr:colOff>152400</xdr:colOff>
      <xdr:row>76</xdr:row>
      <xdr:rowOff>0</xdr:rowOff>
    </xdr:to>
    <xdr:sp macro="" textlink="">
      <xdr:nvSpPr>
        <xdr:cNvPr id="112" name="Text Box 7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75</xdr:row>
      <xdr:rowOff>9525</xdr:rowOff>
    </xdr:from>
    <xdr:to>
      <xdr:col>0</xdr:col>
      <xdr:colOff>152400</xdr:colOff>
      <xdr:row>76</xdr:row>
      <xdr:rowOff>0</xdr:rowOff>
    </xdr:to>
    <xdr:sp macro="" textlink="">
      <xdr:nvSpPr>
        <xdr:cNvPr id="113" name="Text Box 7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76</xdr:row>
      <xdr:rowOff>9525</xdr:rowOff>
    </xdr:from>
    <xdr:to>
      <xdr:col>0</xdr:col>
      <xdr:colOff>152400</xdr:colOff>
      <xdr:row>77</xdr:row>
      <xdr:rowOff>0</xdr:rowOff>
    </xdr:to>
    <xdr:sp macro="" textlink="">
      <xdr:nvSpPr>
        <xdr:cNvPr id="114" name="Text Box 7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76</xdr:row>
      <xdr:rowOff>9525</xdr:rowOff>
    </xdr:from>
    <xdr:to>
      <xdr:col>0</xdr:col>
      <xdr:colOff>152400</xdr:colOff>
      <xdr:row>77</xdr:row>
      <xdr:rowOff>0</xdr:rowOff>
    </xdr:to>
    <xdr:sp macro="" textlink="">
      <xdr:nvSpPr>
        <xdr:cNvPr id="115" name="Text Box 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77</xdr:row>
      <xdr:rowOff>9525</xdr:rowOff>
    </xdr:from>
    <xdr:to>
      <xdr:col>0</xdr:col>
      <xdr:colOff>152400</xdr:colOff>
      <xdr:row>78</xdr:row>
      <xdr:rowOff>0</xdr:rowOff>
    </xdr:to>
    <xdr:sp macro="" textlink="">
      <xdr:nvSpPr>
        <xdr:cNvPr id="116" name="Text Box 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77</xdr:row>
      <xdr:rowOff>9525</xdr:rowOff>
    </xdr:from>
    <xdr:to>
      <xdr:col>0</xdr:col>
      <xdr:colOff>152400</xdr:colOff>
      <xdr:row>78</xdr:row>
      <xdr:rowOff>0</xdr:rowOff>
    </xdr:to>
    <xdr:sp macro="" textlink="">
      <xdr:nvSpPr>
        <xdr:cNvPr id="117" name="Text Box 7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78</xdr:row>
      <xdr:rowOff>9525</xdr:rowOff>
    </xdr:from>
    <xdr:to>
      <xdr:col>0</xdr:col>
      <xdr:colOff>152400</xdr:colOff>
      <xdr:row>79</xdr:row>
      <xdr:rowOff>0</xdr:rowOff>
    </xdr:to>
    <xdr:sp macro="" textlink="">
      <xdr:nvSpPr>
        <xdr:cNvPr id="118" name="Text Box 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78</xdr:row>
      <xdr:rowOff>9525</xdr:rowOff>
    </xdr:from>
    <xdr:to>
      <xdr:col>0</xdr:col>
      <xdr:colOff>152400</xdr:colOff>
      <xdr:row>79</xdr:row>
      <xdr:rowOff>0</xdr:rowOff>
    </xdr:to>
    <xdr:sp macro="" textlink="">
      <xdr:nvSpPr>
        <xdr:cNvPr id="119" name="Text Box 7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79</xdr:row>
      <xdr:rowOff>9525</xdr:rowOff>
    </xdr:from>
    <xdr:to>
      <xdr:col>0</xdr:col>
      <xdr:colOff>152400</xdr:colOff>
      <xdr:row>80</xdr:row>
      <xdr:rowOff>0</xdr:rowOff>
    </xdr:to>
    <xdr:sp macro="" textlink="">
      <xdr:nvSpPr>
        <xdr:cNvPr id="120" name="Text Box 7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79</xdr:row>
      <xdr:rowOff>9525</xdr:rowOff>
    </xdr:from>
    <xdr:to>
      <xdr:col>0</xdr:col>
      <xdr:colOff>152400</xdr:colOff>
      <xdr:row>80</xdr:row>
      <xdr:rowOff>0</xdr:rowOff>
    </xdr:to>
    <xdr:sp macro="" textlink="">
      <xdr:nvSpPr>
        <xdr:cNvPr id="121" name="Text Box 7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80</xdr:row>
      <xdr:rowOff>9525</xdr:rowOff>
    </xdr:from>
    <xdr:to>
      <xdr:col>0</xdr:col>
      <xdr:colOff>152400</xdr:colOff>
      <xdr:row>81</xdr:row>
      <xdr:rowOff>0</xdr:rowOff>
    </xdr:to>
    <xdr:sp macro="" textlink="">
      <xdr:nvSpPr>
        <xdr:cNvPr id="122" name="Text Box 7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80</xdr:row>
      <xdr:rowOff>9525</xdr:rowOff>
    </xdr:from>
    <xdr:to>
      <xdr:col>0</xdr:col>
      <xdr:colOff>152400</xdr:colOff>
      <xdr:row>81</xdr:row>
      <xdr:rowOff>0</xdr:rowOff>
    </xdr:to>
    <xdr:sp macro="" textlink="">
      <xdr:nvSpPr>
        <xdr:cNvPr id="123" name="Text Box 7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81</xdr:row>
      <xdr:rowOff>9525</xdr:rowOff>
    </xdr:from>
    <xdr:to>
      <xdr:col>0</xdr:col>
      <xdr:colOff>152400</xdr:colOff>
      <xdr:row>82</xdr:row>
      <xdr:rowOff>0</xdr:rowOff>
    </xdr:to>
    <xdr:sp macro="" textlink="">
      <xdr:nvSpPr>
        <xdr:cNvPr id="124" name="Text Box 7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81</xdr:row>
      <xdr:rowOff>9525</xdr:rowOff>
    </xdr:from>
    <xdr:to>
      <xdr:col>0</xdr:col>
      <xdr:colOff>152400</xdr:colOff>
      <xdr:row>82</xdr:row>
      <xdr:rowOff>0</xdr:rowOff>
    </xdr:to>
    <xdr:sp macro="" textlink="">
      <xdr:nvSpPr>
        <xdr:cNvPr id="125" name="Text Box 7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82</xdr:row>
      <xdr:rowOff>9525</xdr:rowOff>
    </xdr:from>
    <xdr:to>
      <xdr:col>0</xdr:col>
      <xdr:colOff>152400</xdr:colOff>
      <xdr:row>83</xdr:row>
      <xdr:rowOff>0</xdr:rowOff>
    </xdr:to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82</xdr:row>
      <xdr:rowOff>9525</xdr:rowOff>
    </xdr:from>
    <xdr:to>
      <xdr:col>0</xdr:col>
      <xdr:colOff>152400</xdr:colOff>
      <xdr:row>83</xdr:row>
      <xdr:rowOff>0</xdr:rowOff>
    </xdr:to>
    <xdr:sp macro="" textlink="">
      <xdr:nvSpPr>
        <xdr:cNvPr id="127" name="Text Box 7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83</xdr:row>
      <xdr:rowOff>9525</xdr:rowOff>
    </xdr:from>
    <xdr:to>
      <xdr:col>0</xdr:col>
      <xdr:colOff>152400</xdr:colOff>
      <xdr:row>84</xdr:row>
      <xdr:rowOff>0</xdr:rowOff>
    </xdr:to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83</xdr:row>
      <xdr:rowOff>9525</xdr:rowOff>
    </xdr:from>
    <xdr:to>
      <xdr:col>0</xdr:col>
      <xdr:colOff>152400</xdr:colOff>
      <xdr:row>84</xdr:row>
      <xdr:rowOff>0</xdr:rowOff>
    </xdr:to>
    <xdr:sp macro="" textlink="">
      <xdr:nvSpPr>
        <xdr:cNvPr id="129" name="Text Box 7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84</xdr:row>
      <xdr:rowOff>9525</xdr:rowOff>
    </xdr:from>
    <xdr:to>
      <xdr:col>0</xdr:col>
      <xdr:colOff>152400</xdr:colOff>
      <xdr:row>85</xdr:row>
      <xdr:rowOff>0</xdr:rowOff>
    </xdr:to>
    <xdr:sp macro="" textlink="">
      <xdr:nvSpPr>
        <xdr:cNvPr id="130" name="Text Box 7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84</xdr:row>
      <xdr:rowOff>9525</xdr:rowOff>
    </xdr:from>
    <xdr:to>
      <xdr:col>0</xdr:col>
      <xdr:colOff>152400</xdr:colOff>
      <xdr:row>85</xdr:row>
      <xdr:rowOff>0</xdr:rowOff>
    </xdr:to>
    <xdr:sp macro="" textlink="">
      <xdr:nvSpPr>
        <xdr:cNvPr id="131" name="Text Box 7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85</xdr:row>
      <xdr:rowOff>9525</xdr:rowOff>
    </xdr:from>
    <xdr:to>
      <xdr:col>0</xdr:col>
      <xdr:colOff>152400</xdr:colOff>
      <xdr:row>86</xdr:row>
      <xdr:rowOff>0</xdr:rowOff>
    </xdr:to>
    <xdr:sp macro="" textlink="">
      <xdr:nvSpPr>
        <xdr:cNvPr id="132" name="Text Box 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85</xdr:row>
      <xdr:rowOff>9525</xdr:rowOff>
    </xdr:from>
    <xdr:to>
      <xdr:col>0</xdr:col>
      <xdr:colOff>152400</xdr:colOff>
      <xdr:row>86</xdr:row>
      <xdr:rowOff>0</xdr:rowOff>
    </xdr:to>
    <xdr:sp macro="" textlink="">
      <xdr:nvSpPr>
        <xdr:cNvPr id="133" name="Text Box 7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86</xdr:row>
      <xdr:rowOff>9525</xdr:rowOff>
    </xdr:from>
    <xdr:to>
      <xdr:col>0</xdr:col>
      <xdr:colOff>152400</xdr:colOff>
      <xdr:row>87</xdr:row>
      <xdr:rowOff>0</xdr:rowOff>
    </xdr:to>
    <xdr:sp macro="" textlink="">
      <xdr:nvSpPr>
        <xdr:cNvPr id="134" name="Text Box 7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86</xdr:row>
      <xdr:rowOff>9525</xdr:rowOff>
    </xdr:from>
    <xdr:to>
      <xdr:col>0</xdr:col>
      <xdr:colOff>152400</xdr:colOff>
      <xdr:row>87</xdr:row>
      <xdr:rowOff>0</xdr:rowOff>
    </xdr:to>
    <xdr:sp macro="" textlink="">
      <xdr:nvSpPr>
        <xdr:cNvPr id="135" name="Text Box 7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87</xdr:row>
      <xdr:rowOff>9525</xdr:rowOff>
    </xdr:from>
    <xdr:to>
      <xdr:col>0</xdr:col>
      <xdr:colOff>152400</xdr:colOff>
      <xdr:row>88</xdr:row>
      <xdr:rowOff>0</xdr:rowOff>
    </xdr:to>
    <xdr:sp macro="" textlink="">
      <xdr:nvSpPr>
        <xdr:cNvPr id="136" name="Text Box 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87</xdr:row>
      <xdr:rowOff>9525</xdr:rowOff>
    </xdr:from>
    <xdr:to>
      <xdr:col>0</xdr:col>
      <xdr:colOff>152400</xdr:colOff>
      <xdr:row>88</xdr:row>
      <xdr:rowOff>0</xdr:rowOff>
    </xdr:to>
    <xdr:sp macro="" textlink="">
      <xdr:nvSpPr>
        <xdr:cNvPr id="137" name="Text Box 7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88</xdr:row>
      <xdr:rowOff>9525</xdr:rowOff>
    </xdr:from>
    <xdr:to>
      <xdr:col>0</xdr:col>
      <xdr:colOff>152400</xdr:colOff>
      <xdr:row>89</xdr:row>
      <xdr:rowOff>0</xdr:rowOff>
    </xdr:to>
    <xdr:sp macro="" textlink="">
      <xdr:nvSpPr>
        <xdr:cNvPr id="138" name="Text Box 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88</xdr:row>
      <xdr:rowOff>9525</xdr:rowOff>
    </xdr:from>
    <xdr:to>
      <xdr:col>0</xdr:col>
      <xdr:colOff>152400</xdr:colOff>
      <xdr:row>89</xdr:row>
      <xdr:rowOff>0</xdr:rowOff>
    </xdr:to>
    <xdr:sp macro="" textlink="">
      <xdr:nvSpPr>
        <xdr:cNvPr id="139" name="Text Box 7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89</xdr:row>
      <xdr:rowOff>9525</xdr:rowOff>
    </xdr:from>
    <xdr:to>
      <xdr:col>0</xdr:col>
      <xdr:colOff>152400</xdr:colOff>
      <xdr:row>90</xdr:row>
      <xdr:rowOff>0</xdr:rowOff>
    </xdr:to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89</xdr:row>
      <xdr:rowOff>9525</xdr:rowOff>
    </xdr:from>
    <xdr:to>
      <xdr:col>0</xdr:col>
      <xdr:colOff>152400</xdr:colOff>
      <xdr:row>90</xdr:row>
      <xdr:rowOff>0</xdr:rowOff>
    </xdr:to>
    <xdr:sp macro="" textlink="">
      <xdr:nvSpPr>
        <xdr:cNvPr id="141" name="Text Box 7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90</xdr:row>
      <xdr:rowOff>9525</xdr:rowOff>
    </xdr:from>
    <xdr:to>
      <xdr:col>0</xdr:col>
      <xdr:colOff>152400</xdr:colOff>
      <xdr:row>91</xdr:row>
      <xdr:rowOff>0</xdr:rowOff>
    </xdr:to>
    <xdr:sp macro="" textlink="">
      <xdr:nvSpPr>
        <xdr:cNvPr id="142" name="Text Box 7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90</xdr:row>
      <xdr:rowOff>9525</xdr:rowOff>
    </xdr:from>
    <xdr:to>
      <xdr:col>0</xdr:col>
      <xdr:colOff>152400</xdr:colOff>
      <xdr:row>91</xdr:row>
      <xdr:rowOff>0</xdr:rowOff>
    </xdr:to>
    <xdr:sp macro="" textlink="">
      <xdr:nvSpPr>
        <xdr:cNvPr id="143" name="Text Box 7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91</xdr:row>
      <xdr:rowOff>9525</xdr:rowOff>
    </xdr:from>
    <xdr:to>
      <xdr:col>0</xdr:col>
      <xdr:colOff>152400</xdr:colOff>
      <xdr:row>92</xdr:row>
      <xdr:rowOff>0</xdr:rowOff>
    </xdr:to>
    <xdr:sp macro="" textlink="">
      <xdr:nvSpPr>
        <xdr:cNvPr id="144" name="Text Box 7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91</xdr:row>
      <xdr:rowOff>9525</xdr:rowOff>
    </xdr:from>
    <xdr:to>
      <xdr:col>0</xdr:col>
      <xdr:colOff>152400</xdr:colOff>
      <xdr:row>92</xdr:row>
      <xdr:rowOff>0</xdr:rowOff>
    </xdr:to>
    <xdr:sp macro="" textlink="">
      <xdr:nvSpPr>
        <xdr:cNvPr id="145" name="Text Box 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92</xdr:row>
      <xdr:rowOff>9525</xdr:rowOff>
    </xdr:from>
    <xdr:to>
      <xdr:col>0</xdr:col>
      <xdr:colOff>152400</xdr:colOff>
      <xdr:row>93</xdr:row>
      <xdr:rowOff>0</xdr:rowOff>
    </xdr:to>
    <xdr:sp macro="" textlink="">
      <xdr:nvSpPr>
        <xdr:cNvPr id="146" name="Text Box 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92</xdr:row>
      <xdr:rowOff>9525</xdr:rowOff>
    </xdr:from>
    <xdr:to>
      <xdr:col>0</xdr:col>
      <xdr:colOff>152400</xdr:colOff>
      <xdr:row>93</xdr:row>
      <xdr:rowOff>0</xdr:rowOff>
    </xdr:to>
    <xdr:sp macro="" textlink="">
      <xdr:nvSpPr>
        <xdr:cNvPr id="147" name="Text Box 7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93</xdr:row>
      <xdr:rowOff>9525</xdr:rowOff>
    </xdr:from>
    <xdr:to>
      <xdr:col>0</xdr:col>
      <xdr:colOff>152400</xdr:colOff>
      <xdr:row>94</xdr:row>
      <xdr:rowOff>0</xdr:rowOff>
    </xdr:to>
    <xdr:sp macro="" textlink="">
      <xdr:nvSpPr>
        <xdr:cNvPr id="148" name="Text Box 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93</xdr:row>
      <xdr:rowOff>9525</xdr:rowOff>
    </xdr:from>
    <xdr:to>
      <xdr:col>0</xdr:col>
      <xdr:colOff>152400</xdr:colOff>
      <xdr:row>94</xdr:row>
      <xdr:rowOff>0</xdr:rowOff>
    </xdr:to>
    <xdr:sp macro="" textlink="">
      <xdr:nvSpPr>
        <xdr:cNvPr id="149" name="Text Box 7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94</xdr:row>
      <xdr:rowOff>9525</xdr:rowOff>
    </xdr:from>
    <xdr:to>
      <xdr:col>0</xdr:col>
      <xdr:colOff>152400</xdr:colOff>
      <xdr:row>95</xdr:row>
      <xdr:rowOff>0</xdr:rowOff>
    </xdr:to>
    <xdr:sp macro="" textlink="">
      <xdr:nvSpPr>
        <xdr:cNvPr id="150" name="Text Box 7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94</xdr:row>
      <xdr:rowOff>9525</xdr:rowOff>
    </xdr:from>
    <xdr:to>
      <xdr:col>0</xdr:col>
      <xdr:colOff>152400</xdr:colOff>
      <xdr:row>95</xdr:row>
      <xdr:rowOff>0</xdr:rowOff>
    </xdr:to>
    <xdr:sp macro="" textlink="">
      <xdr:nvSpPr>
        <xdr:cNvPr id="151" name="Text Box 7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95</xdr:row>
      <xdr:rowOff>9525</xdr:rowOff>
    </xdr:from>
    <xdr:to>
      <xdr:col>0</xdr:col>
      <xdr:colOff>152400</xdr:colOff>
      <xdr:row>96</xdr:row>
      <xdr:rowOff>0</xdr:rowOff>
    </xdr:to>
    <xdr:sp macro="" textlink="">
      <xdr:nvSpPr>
        <xdr:cNvPr id="152" name="Text Box 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95</xdr:row>
      <xdr:rowOff>9525</xdr:rowOff>
    </xdr:from>
    <xdr:to>
      <xdr:col>0</xdr:col>
      <xdr:colOff>152400</xdr:colOff>
      <xdr:row>96</xdr:row>
      <xdr:rowOff>0</xdr:rowOff>
    </xdr:to>
    <xdr:sp macro="" textlink="">
      <xdr:nvSpPr>
        <xdr:cNvPr id="153" name="Text Box 7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96</xdr:row>
      <xdr:rowOff>9525</xdr:rowOff>
    </xdr:from>
    <xdr:to>
      <xdr:col>0</xdr:col>
      <xdr:colOff>152400</xdr:colOff>
      <xdr:row>97</xdr:row>
      <xdr:rowOff>0</xdr:rowOff>
    </xdr:to>
    <xdr:sp macro="" textlink="">
      <xdr:nvSpPr>
        <xdr:cNvPr id="154" name="Text Box 7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96</xdr:row>
      <xdr:rowOff>9525</xdr:rowOff>
    </xdr:from>
    <xdr:to>
      <xdr:col>0</xdr:col>
      <xdr:colOff>152400</xdr:colOff>
      <xdr:row>97</xdr:row>
      <xdr:rowOff>0</xdr:rowOff>
    </xdr:to>
    <xdr:sp macro="" textlink="">
      <xdr:nvSpPr>
        <xdr:cNvPr id="155" name="Text Box 7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97</xdr:row>
      <xdr:rowOff>9525</xdr:rowOff>
    </xdr:from>
    <xdr:to>
      <xdr:col>0</xdr:col>
      <xdr:colOff>152400</xdr:colOff>
      <xdr:row>98</xdr:row>
      <xdr:rowOff>0</xdr:rowOff>
    </xdr:to>
    <xdr:sp macro="" textlink="">
      <xdr:nvSpPr>
        <xdr:cNvPr id="156" name="Text Box 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97</xdr:row>
      <xdr:rowOff>9525</xdr:rowOff>
    </xdr:from>
    <xdr:to>
      <xdr:col>0</xdr:col>
      <xdr:colOff>152400</xdr:colOff>
      <xdr:row>98</xdr:row>
      <xdr:rowOff>0</xdr:rowOff>
    </xdr:to>
    <xdr:sp macro="" textlink="">
      <xdr:nvSpPr>
        <xdr:cNvPr id="157" name="Text Box 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98</xdr:row>
      <xdr:rowOff>9525</xdr:rowOff>
    </xdr:from>
    <xdr:to>
      <xdr:col>0</xdr:col>
      <xdr:colOff>152400</xdr:colOff>
      <xdr:row>99</xdr:row>
      <xdr:rowOff>0</xdr:rowOff>
    </xdr:to>
    <xdr:sp macro="" textlink="">
      <xdr:nvSpPr>
        <xdr:cNvPr id="158" name="Text Box 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98</xdr:row>
      <xdr:rowOff>9525</xdr:rowOff>
    </xdr:from>
    <xdr:to>
      <xdr:col>0</xdr:col>
      <xdr:colOff>152400</xdr:colOff>
      <xdr:row>99</xdr:row>
      <xdr:rowOff>0</xdr:rowOff>
    </xdr:to>
    <xdr:sp macro="" textlink="">
      <xdr:nvSpPr>
        <xdr:cNvPr id="159" name="Text Box 7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99</xdr:row>
      <xdr:rowOff>9525</xdr:rowOff>
    </xdr:from>
    <xdr:to>
      <xdr:col>0</xdr:col>
      <xdr:colOff>152400</xdr:colOff>
      <xdr:row>100</xdr:row>
      <xdr:rowOff>0</xdr:rowOff>
    </xdr:to>
    <xdr:sp macro="" textlink="">
      <xdr:nvSpPr>
        <xdr:cNvPr id="160" name="Text Box 7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99</xdr:row>
      <xdr:rowOff>9525</xdr:rowOff>
    </xdr:from>
    <xdr:to>
      <xdr:col>0</xdr:col>
      <xdr:colOff>152400</xdr:colOff>
      <xdr:row>100</xdr:row>
      <xdr:rowOff>0</xdr:rowOff>
    </xdr:to>
    <xdr:sp macro="" textlink="">
      <xdr:nvSpPr>
        <xdr:cNvPr id="161" name="Text Box 7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100</xdr:row>
      <xdr:rowOff>9525</xdr:rowOff>
    </xdr:from>
    <xdr:to>
      <xdr:col>0</xdr:col>
      <xdr:colOff>152400</xdr:colOff>
      <xdr:row>101</xdr:row>
      <xdr:rowOff>0</xdr:rowOff>
    </xdr:to>
    <xdr:sp macro="" textlink="">
      <xdr:nvSpPr>
        <xdr:cNvPr id="162" name="Text Box 7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76200" y="3819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142875</xdr:colOff>
      <xdr:row>21</xdr:row>
      <xdr:rowOff>28575</xdr:rowOff>
    </xdr:from>
    <xdr:to>
      <xdr:col>6</xdr:col>
      <xdr:colOff>523875</xdr:colOff>
      <xdr:row>29</xdr:row>
      <xdr:rowOff>104774</xdr:rowOff>
    </xdr:to>
    <xdr:sp macro="" textlink="">
      <xdr:nvSpPr>
        <xdr:cNvPr id="163" name="ZoneTexte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1724025" y="4400550"/>
          <a:ext cx="5695950" cy="1676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solidFill>
                <a:srgbClr val="FF0000"/>
              </a:solidFill>
            </a:rPr>
            <a:t>Rentrer les TBF</a:t>
          </a:r>
        </a:p>
        <a:p>
          <a:r>
            <a:rPr lang="fr-FR" sz="1200" b="1">
              <a:solidFill>
                <a:srgbClr val="FF0000"/>
              </a:solidFill>
            </a:rPr>
            <a:t>Les trier par ordre croissant</a:t>
          </a:r>
        </a:p>
        <a:p>
          <a:r>
            <a:rPr lang="fr-FR" sz="1200" b="1">
              <a:solidFill>
                <a:srgbClr val="FF0000"/>
              </a:solidFill>
            </a:rPr>
            <a:t>Mettre GAMMA à 0</a:t>
          </a:r>
        </a:p>
        <a:p>
          <a:r>
            <a:rPr lang="fr-FR" sz="1200" b="1">
              <a:solidFill>
                <a:srgbClr val="FF0000"/>
              </a:solidFill>
            </a:rPr>
            <a:t>Ajuster</a:t>
          </a:r>
          <a:r>
            <a:rPr lang="fr-FR" sz="1200" b="1" baseline="0">
              <a:solidFill>
                <a:srgbClr val="FF0000"/>
              </a:solidFill>
            </a:rPr>
            <a:t> GAMMA afin d'avoir un coefficient de corrélation "r" le plus proche de 1 =&gt; Utiliser la Fonction "Valeur Cible"</a:t>
          </a:r>
        </a:p>
        <a:p>
          <a:r>
            <a:rPr lang="fr-FR" sz="1200" b="1" baseline="0">
              <a:solidFill>
                <a:srgbClr val="FF0000"/>
              </a:solidFill>
            </a:rPr>
            <a:t>	+ Dans EXCEL : Analyse de Scénario - Valeur Cible</a:t>
          </a:r>
        </a:p>
        <a:p>
          <a:r>
            <a:rPr lang="fr-FR" sz="1200" b="1" baseline="0">
              <a:solidFill>
                <a:srgbClr val="FF0000"/>
              </a:solidFill>
            </a:rPr>
            <a:t>	+ Dans CALC : Menu Outils - Recherche de Valeur Cible</a:t>
          </a:r>
        </a:p>
        <a:p>
          <a:r>
            <a:rPr lang="fr-FR" sz="1200" b="1" baseline="0">
              <a:solidFill>
                <a:srgbClr val="FF0000"/>
              </a:solidFill>
            </a:rPr>
            <a:t>Relever les valeurs de gamma, beta, eta et la MTBF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22</xdr:row>
      <xdr:rowOff>190500</xdr:rowOff>
    </xdr:to>
    <xdr:sp macro="" textlink="">
      <xdr:nvSpPr>
        <xdr:cNvPr id="164" name="Text Box 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76200" y="3981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22</xdr:row>
      <xdr:rowOff>190500</xdr:rowOff>
    </xdr:to>
    <xdr:sp macro="" textlink="">
      <xdr:nvSpPr>
        <xdr:cNvPr id="165" name="Text Box 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76200" y="4181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76200</xdr:colOff>
      <xdr:row>22</xdr:row>
      <xdr:rowOff>190500</xdr:rowOff>
    </xdr:to>
    <xdr:sp macro="" textlink="">
      <xdr:nvSpPr>
        <xdr:cNvPr id="166" name="Text Box 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76200" y="438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18</xdr:row>
      <xdr:rowOff>9525</xdr:rowOff>
    </xdr:from>
    <xdr:to>
      <xdr:col>0</xdr:col>
      <xdr:colOff>152400</xdr:colOff>
      <xdr:row>19</xdr:row>
      <xdr:rowOff>0</xdr:rowOff>
    </xdr:to>
    <xdr:sp macro="" textlink="">
      <xdr:nvSpPr>
        <xdr:cNvPr id="167" name="Text Box 7">
          <a:extLst>
            <a:ext uri="{FF2B5EF4-FFF2-40B4-BE49-F238E27FC236}">
              <a16:creationId xmlns:a16="http://schemas.microsoft.com/office/drawing/2014/main" id="{A24B50A6-4207-4B72-ADE6-9A7AF60C2027}"/>
            </a:ext>
          </a:extLst>
        </xdr:cNvPr>
        <xdr:cNvSpPr txBox="1">
          <a:spLocks noChangeArrowheads="1"/>
        </xdr:cNvSpPr>
      </xdr:nvSpPr>
      <xdr:spPr bwMode="auto">
        <a:xfrm>
          <a:off x="76200" y="3438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19</xdr:row>
      <xdr:rowOff>9525</xdr:rowOff>
    </xdr:from>
    <xdr:to>
      <xdr:col>0</xdr:col>
      <xdr:colOff>152400</xdr:colOff>
      <xdr:row>20</xdr:row>
      <xdr:rowOff>0</xdr:rowOff>
    </xdr:to>
    <xdr:sp macro="" textlink="">
      <xdr:nvSpPr>
        <xdr:cNvPr id="168" name="Text Box 7">
          <a:extLst>
            <a:ext uri="{FF2B5EF4-FFF2-40B4-BE49-F238E27FC236}">
              <a16:creationId xmlns:a16="http://schemas.microsoft.com/office/drawing/2014/main" id="{E76E448F-E1AF-4EA5-A4C5-7FCFB9F8474C}"/>
            </a:ext>
          </a:extLst>
        </xdr:cNvPr>
        <xdr:cNvSpPr txBox="1">
          <a:spLocks noChangeArrowheads="1"/>
        </xdr:cNvSpPr>
      </xdr:nvSpPr>
      <xdr:spPr bwMode="auto">
        <a:xfrm>
          <a:off x="76200" y="3629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0</xdr:row>
      <xdr:rowOff>85725</xdr:rowOff>
    </xdr:from>
    <xdr:to>
      <xdr:col>15</xdr:col>
      <xdr:colOff>76200</xdr:colOff>
      <xdr:row>13</xdr:row>
      <xdr:rowOff>57150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FFDCC5F-8C0B-43EC-B97C-8D16A2C0B4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100012</xdr:colOff>
      <xdr:row>13</xdr:row>
      <xdr:rowOff>104775</xdr:rowOff>
    </xdr:from>
    <xdr:to>
      <xdr:col>15</xdr:col>
      <xdr:colOff>76200</xdr:colOff>
      <xdr:row>27</xdr:row>
      <xdr:rowOff>47625</xdr:rowOff>
    </xdr:to>
    <xdr:graphicFrame macro="">
      <xdr:nvGraphicFramePr>
        <xdr:cNvPr id="169" name="Graphique 168">
          <a:extLst>
            <a:ext uri="{FF2B5EF4-FFF2-40B4-BE49-F238E27FC236}">
              <a16:creationId xmlns:a16="http://schemas.microsoft.com/office/drawing/2014/main" id="{9AE2A335-F4E4-404E-861A-4EE107805F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76200</xdr:colOff>
      <xdr:row>27</xdr:row>
      <xdr:rowOff>133350</xdr:rowOff>
    </xdr:from>
    <xdr:to>
      <xdr:col>15</xdr:col>
      <xdr:colOff>171450</xdr:colOff>
      <xdr:row>41</xdr:row>
      <xdr:rowOff>76200</xdr:rowOff>
    </xdr:to>
    <xdr:graphicFrame macro="">
      <xdr:nvGraphicFramePr>
        <xdr:cNvPr id="170" name="Graphique 169">
          <a:extLst>
            <a:ext uri="{FF2B5EF4-FFF2-40B4-BE49-F238E27FC236}">
              <a16:creationId xmlns:a16="http://schemas.microsoft.com/office/drawing/2014/main" id="{18EC6B0C-13F0-46EA-8247-6DF3799176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15</xdr:col>
      <xdr:colOff>204787</xdr:colOff>
      <xdr:row>0</xdr:row>
      <xdr:rowOff>66676</xdr:rowOff>
    </xdr:from>
    <xdr:to>
      <xdr:col>24</xdr:col>
      <xdr:colOff>685801</xdr:colOff>
      <xdr:row>34</xdr:row>
      <xdr:rowOff>14598</xdr:rowOff>
    </xdr:to>
    <xdr:pic>
      <xdr:nvPicPr>
        <xdr:cNvPr id="171" name="Image 170">
          <a:extLst>
            <a:ext uri="{FF2B5EF4-FFF2-40B4-BE49-F238E27FC236}">
              <a16:creationId xmlns:a16="http://schemas.microsoft.com/office/drawing/2014/main" id="{582B400D-37D8-4A75-8C4E-E0E79352F6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26559" t="18953" r="26442" b="2319"/>
        <a:stretch/>
      </xdr:blipFill>
      <xdr:spPr>
        <a:xfrm>
          <a:off x="13768387" y="66676"/>
          <a:ext cx="7339014" cy="6920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1"/>
  <sheetViews>
    <sheetView tabSelected="1" zoomScaleNormal="100" workbookViewId="0">
      <selection activeCell="G17" sqref="G17"/>
    </sheetView>
  </sheetViews>
  <sheetFormatPr baseColWidth="10" defaultRowHeight="15.75" x14ac:dyDescent="0.25"/>
  <cols>
    <col min="1" max="1" width="23.7109375" style="2" customWidth="1"/>
    <col min="2" max="2" width="11.42578125" style="2" customWidth="1"/>
    <col min="3" max="3" width="14" style="2" customWidth="1"/>
    <col min="4" max="4" width="20.42578125" style="2" customWidth="1"/>
    <col min="5" max="5" width="18.42578125" style="2" customWidth="1"/>
    <col min="6" max="6" width="15.42578125" style="2" customWidth="1"/>
    <col min="7" max="7" width="21" style="2" customWidth="1"/>
    <col min="8" max="8" width="18" style="2" customWidth="1"/>
    <col min="9" max="9" width="2" style="7" customWidth="1"/>
  </cols>
  <sheetData>
    <row r="1" spans="1:8" ht="29.2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8</v>
      </c>
      <c r="F1" s="4" t="s">
        <v>11</v>
      </c>
    </row>
    <row r="2" spans="1:8" x14ac:dyDescent="0.25">
      <c r="A2" s="1">
        <v>77</v>
      </c>
      <c r="B2" s="13">
        <f>IF(A2="","",IF($H$10&gt;=50,1/$H$10,IF($H$10&gt;20,1/($H$10+1),(1-0.3)/($H$10+0.4))))</f>
        <v>3.4313725490196081E-2</v>
      </c>
      <c r="C2" s="3">
        <f>1-B2</f>
        <v>0.96568627450980393</v>
      </c>
      <c r="D2" s="2">
        <f>LN(A2-$H$3)</f>
        <v>4.3438054218536841</v>
      </c>
      <c r="E2" s="2">
        <f>LN(-LN(C2))</f>
        <v>-3.354802509451758</v>
      </c>
      <c r="F2" s="2">
        <f>IF(A2="","",($H$4/$H$5)*((A2-$H$3)/$H$5)^($H$4-1))</f>
        <v>5.6221649647630705E-4</v>
      </c>
      <c r="G2" s="31" t="s">
        <v>4</v>
      </c>
      <c r="H2" s="6">
        <f>CORREL(E2:E21,D2:D21)</f>
        <v>0.99860924054222489</v>
      </c>
    </row>
    <row r="3" spans="1:8" x14ac:dyDescent="0.25">
      <c r="A3" s="1">
        <v>158</v>
      </c>
      <c r="B3" s="13">
        <f>IF(A3="","",IF($H$10&gt;=50,B2+1/$H$10,IF($H$10&gt;20,B2+(1/($H$10+1)),B2+(1/($H$10+0.4)))))</f>
        <v>8.3333333333333343E-2</v>
      </c>
      <c r="C3" s="3">
        <f t="shared" ref="C3:C22" si="0">IF(A3="","",1-B3)</f>
        <v>0.91666666666666663</v>
      </c>
      <c r="D3" s="2">
        <f t="shared" ref="D3:D22" si="1">IF(A3="","",LN(A3-$H$3))</f>
        <v>5.0625950330269669</v>
      </c>
      <c r="E3" s="2">
        <f t="shared" ref="E3:E22" si="2">IF(A3="","",LN(-LN(C3)))</f>
        <v>-2.441716398881459</v>
      </c>
      <c r="F3" s="2">
        <f t="shared" ref="F3:F66" si="3">IF(A3="","",($H$4/$H$5)*((A3-$H$3)/$H$5)^($H$4-1))</f>
        <v>5.7775369826643639E-4</v>
      </c>
      <c r="G3" s="31" t="s">
        <v>28</v>
      </c>
      <c r="H3" s="6">
        <v>0</v>
      </c>
    </row>
    <row r="4" spans="1:8" x14ac:dyDescent="0.25">
      <c r="A4" s="1">
        <v>244</v>
      </c>
      <c r="B4" s="13">
        <f t="shared" ref="B4:B67" si="4">IF(A4="","",IF($H$10&gt;=50,B3+1/$H$10,IF($H$10&gt;20,B3+(1/($H$10+1)),B3+(1/($H$10+0.4)))))</f>
        <v>0.13235294117647062</v>
      </c>
      <c r="C4" s="3">
        <f t="shared" si="0"/>
        <v>0.86764705882352944</v>
      </c>
      <c r="D4" s="2">
        <f t="shared" si="1"/>
        <v>5.4971682252932021</v>
      </c>
      <c r="E4" s="2">
        <f t="shared" si="2"/>
        <v>-1.9521376709872431</v>
      </c>
      <c r="F4" s="2">
        <f t="shared" si="3"/>
        <v>5.8735486268440384E-4</v>
      </c>
      <c r="G4" s="31" t="s">
        <v>29</v>
      </c>
      <c r="H4" s="10">
        <f>SLOPE(E2:E101,D2:D101)</f>
        <v>1.0379257700770408</v>
      </c>
    </row>
    <row r="5" spans="1:8" x14ac:dyDescent="0.25">
      <c r="A5" s="1">
        <v>335</v>
      </c>
      <c r="B5" s="13">
        <f t="shared" si="4"/>
        <v>0.18137254901960786</v>
      </c>
      <c r="C5" s="3">
        <f t="shared" si="0"/>
        <v>0.81862745098039214</v>
      </c>
      <c r="D5" s="2">
        <f t="shared" si="1"/>
        <v>5.8141305318250662</v>
      </c>
      <c r="E5" s="2">
        <f t="shared" si="2"/>
        <v>-1.6088072042350319</v>
      </c>
      <c r="F5" s="2">
        <f t="shared" si="3"/>
        <v>5.9445808725901454E-4</v>
      </c>
      <c r="G5" s="31" t="s">
        <v>30</v>
      </c>
      <c r="H5" s="11">
        <f>EXP(-INTERCEPT(E2:E101,D2:D101)/H4)</f>
        <v>1643.7883269549832</v>
      </c>
    </row>
    <row r="6" spans="1:8" x14ac:dyDescent="0.25">
      <c r="A6" s="1">
        <v>432</v>
      </c>
      <c r="B6" s="13">
        <f t="shared" si="4"/>
        <v>0.23039215686274511</v>
      </c>
      <c r="C6" s="3">
        <f t="shared" si="0"/>
        <v>0.76960784313725483</v>
      </c>
      <c r="D6" s="2">
        <f t="shared" si="1"/>
        <v>6.0684255882441107</v>
      </c>
      <c r="E6" s="2">
        <f t="shared" si="2"/>
        <v>-1.3398910871328429</v>
      </c>
      <c r="F6" s="2">
        <f t="shared" si="3"/>
        <v>6.0021897601601911E-4</v>
      </c>
      <c r="G6" s="31"/>
      <c r="H6" s="6"/>
    </row>
    <row r="7" spans="1:8" x14ac:dyDescent="0.25">
      <c r="A7" s="1">
        <v>535</v>
      </c>
      <c r="B7" s="13">
        <f t="shared" si="4"/>
        <v>0.27941176470588236</v>
      </c>
      <c r="C7" s="3">
        <f t="shared" si="0"/>
        <v>0.72058823529411764</v>
      </c>
      <c r="D7" s="2">
        <f t="shared" si="1"/>
        <v>6.2822667468960063</v>
      </c>
      <c r="E7" s="2">
        <f t="shared" si="2"/>
        <v>-1.1156951522565817</v>
      </c>
      <c r="F7" s="2">
        <f t="shared" si="3"/>
        <v>6.0510659904413125E-4</v>
      </c>
      <c r="G7" s="31" t="s">
        <v>9</v>
      </c>
      <c r="H7" s="11">
        <f>H3+H5*EXP(GAMMALN(1+1/H4))</f>
        <v>1619.2917790237927</v>
      </c>
    </row>
    <row r="8" spans="1:8" x14ac:dyDescent="0.25">
      <c r="A8" s="1">
        <v>646</v>
      </c>
      <c r="B8" s="13">
        <f t="shared" si="4"/>
        <v>0.32843137254901961</v>
      </c>
      <c r="C8" s="3">
        <f t="shared" si="0"/>
        <v>0.67156862745098045</v>
      </c>
      <c r="D8" s="2">
        <f t="shared" si="1"/>
        <v>6.4707995037826018</v>
      </c>
      <c r="E8" s="2">
        <f t="shared" si="2"/>
        <v>-0.92095391760378886</v>
      </c>
      <c r="F8" s="2">
        <f t="shared" si="3"/>
        <v>6.0944876779390469E-4</v>
      </c>
      <c r="G8" s="31" t="s">
        <v>12</v>
      </c>
      <c r="H8" s="9">
        <f>EXP(-$H$11)</f>
        <v>0.37361227837401795</v>
      </c>
    </row>
    <row r="9" spans="1:8" x14ac:dyDescent="0.25">
      <c r="A9" s="1">
        <v>766</v>
      </c>
      <c r="B9" s="13">
        <f t="shared" si="4"/>
        <v>0.37745098039215685</v>
      </c>
      <c r="C9" s="3">
        <f t="shared" si="0"/>
        <v>0.62254901960784315</v>
      </c>
      <c r="D9" s="2">
        <f t="shared" si="1"/>
        <v>6.6411821697405911</v>
      </c>
      <c r="E9" s="2">
        <f t="shared" si="2"/>
        <v>-0.74668951290553143</v>
      </c>
      <c r="F9" s="2">
        <f t="shared" si="3"/>
        <v>6.1339971256139762E-4</v>
      </c>
      <c r="G9" s="32"/>
    </row>
    <row r="10" spans="1:8" x14ac:dyDescent="0.25">
      <c r="A10" s="1">
        <v>897</v>
      </c>
      <c r="B10" s="13">
        <f t="shared" si="4"/>
        <v>0.4264705882352941</v>
      </c>
      <c r="C10" s="3">
        <f t="shared" si="0"/>
        <v>0.57352941176470584</v>
      </c>
      <c r="D10" s="2">
        <f t="shared" si="1"/>
        <v>6.799055862058796</v>
      </c>
      <c r="E10" s="2">
        <f t="shared" si="2"/>
        <v>-0.58708400554140983</v>
      </c>
      <c r="F10" s="2">
        <f t="shared" si="3"/>
        <v>6.170834490508199E-4</v>
      </c>
      <c r="G10" s="33" t="s">
        <v>10</v>
      </c>
      <c r="H10" s="12">
        <f>COUNT(A2:A101)</f>
        <v>20</v>
      </c>
    </row>
    <row r="11" spans="1:8" x14ac:dyDescent="0.25">
      <c r="A11" s="1">
        <v>1040</v>
      </c>
      <c r="B11" s="13">
        <f t="shared" si="4"/>
        <v>0.47549019607843135</v>
      </c>
      <c r="C11" s="3">
        <f t="shared" si="0"/>
        <v>0.52450980392156865</v>
      </c>
      <c r="D11" s="2">
        <f t="shared" si="1"/>
        <v>6.9469759921354184</v>
      </c>
      <c r="E11" s="2">
        <f t="shared" si="2"/>
        <v>-0.43805365414610564</v>
      </c>
      <c r="F11" s="2">
        <f t="shared" si="3"/>
        <v>6.2055500643433219E-4</v>
      </c>
      <c r="H11" s="8">
        <f>(($H$7-$H$3)/$H$5)^$H$4</f>
        <v>0.98453670814067795</v>
      </c>
    </row>
    <row r="12" spans="1:8" x14ac:dyDescent="0.25">
      <c r="A12" s="1">
        <v>1198</v>
      </c>
      <c r="B12" s="13">
        <f t="shared" si="4"/>
        <v>0.52450980392156865</v>
      </c>
      <c r="C12" s="3">
        <f t="shared" si="0"/>
        <v>0.47549019607843135</v>
      </c>
      <c r="D12" s="2">
        <f t="shared" si="1"/>
        <v>7.0884087786753947</v>
      </c>
      <c r="E12" s="2">
        <f t="shared" si="2"/>
        <v>-0.29650889401894664</v>
      </c>
      <c r="F12" s="2">
        <f t="shared" si="3"/>
        <v>6.2389257407889588E-4</v>
      </c>
    </row>
    <row r="13" spans="1:8" x14ac:dyDescent="0.25">
      <c r="A13" s="1">
        <v>1374</v>
      </c>
      <c r="B13" s="13">
        <f t="shared" si="4"/>
        <v>0.57352941176470595</v>
      </c>
      <c r="C13" s="3">
        <f t="shared" si="0"/>
        <v>0.42647058823529405</v>
      </c>
      <c r="D13" s="2">
        <f t="shared" si="1"/>
        <v>7.2254814727822945</v>
      </c>
      <c r="E13" s="2">
        <f t="shared" si="2"/>
        <v>-0.15992010326847897</v>
      </c>
      <c r="F13" s="2">
        <f t="shared" si="3"/>
        <v>6.2714437927718263E-4</v>
      </c>
    </row>
    <row r="14" spans="1:8" x14ac:dyDescent="0.25">
      <c r="A14" s="1">
        <v>1574</v>
      </c>
      <c r="B14" s="13">
        <f t="shared" si="4"/>
        <v>0.62254901960784326</v>
      </c>
      <c r="C14" s="3">
        <f t="shared" si="0"/>
        <v>0.37745098039215674</v>
      </c>
      <c r="D14" s="2">
        <f t="shared" si="1"/>
        <v>7.3613754289773485</v>
      </c>
      <c r="E14" s="2">
        <f t="shared" si="2"/>
        <v>-2.602105829346503E-2</v>
      </c>
      <c r="F14" s="2">
        <f t="shared" si="3"/>
        <v>6.3038495158491763E-4</v>
      </c>
    </row>
    <row r="15" spans="1:8" x14ac:dyDescent="0.25">
      <c r="A15" s="1">
        <v>1806</v>
      </c>
      <c r="B15" s="13">
        <f t="shared" si="4"/>
        <v>0.67156862745098056</v>
      </c>
      <c r="C15" s="3">
        <f t="shared" si="0"/>
        <v>0.32843137254901944</v>
      </c>
      <c r="D15" s="2">
        <f t="shared" si="1"/>
        <v>7.4988697339769308</v>
      </c>
      <c r="E15" s="2">
        <f t="shared" si="2"/>
        <v>0.10744298282505481</v>
      </c>
      <c r="F15" s="2">
        <f t="shared" si="3"/>
        <v>6.3368072827884388E-4</v>
      </c>
      <c r="G15" s="23" t="s">
        <v>32</v>
      </c>
      <c r="H15" s="25" t="s">
        <v>13</v>
      </c>
    </row>
    <row r="16" spans="1:8" x14ac:dyDescent="0.25">
      <c r="A16" s="1">
        <v>2079</v>
      </c>
      <c r="B16" s="13">
        <f t="shared" si="4"/>
        <v>0.72058823529411786</v>
      </c>
      <c r="C16" s="3">
        <f t="shared" si="0"/>
        <v>0.27941176470588214</v>
      </c>
      <c r="D16" s="2">
        <f t="shared" si="1"/>
        <v>7.6396422878580132</v>
      </c>
      <c r="E16" s="2">
        <f t="shared" si="2"/>
        <v>0.24300007991036823</v>
      </c>
      <c r="F16" s="2">
        <f t="shared" si="3"/>
        <v>6.3707293836940044E-4</v>
      </c>
      <c r="G16" s="24"/>
      <c r="H16" s="26"/>
    </row>
    <row r="17" spans="1:8" x14ac:dyDescent="0.25">
      <c r="A17" s="1">
        <v>2414</v>
      </c>
      <c r="B17" s="13">
        <f t="shared" si="4"/>
        <v>0.76960784313725517</v>
      </c>
      <c r="C17" s="3">
        <f t="shared" si="0"/>
        <v>0.23039215686274483</v>
      </c>
      <c r="D17" s="2">
        <f t="shared" si="1"/>
        <v>7.789040401657477</v>
      </c>
      <c r="E17" s="2">
        <f t="shared" si="2"/>
        <v>0.38388212356735979</v>
      </c>
      <c r="F17" s="2">
        <f t="shared" si="3"/>
        <v>6.4069286380834375E-4</v>
      </c>
      <c r="G17" s="17">
        <v>0.5</v>
      </c>
      <c r="H17" s="18">
        <f>($H$5*(LN(1/$G$17))^(1/$H$4))+$H$3</f>
        <v>1154.74897388366</v>
      </c>
    </row>
    <row r="18" spans="1:8" x14ac:dyDescent="0.25">
      <c r="A18" s="1">
        <v>2846</v>
      </c>
      <c r="B18" s="13">
        <f t="shared" si="4"/>
        <v>0.81862745098039247</v>
      </c>
      <c r="C18" s="3">
        <f t="shared" si="0"/>
        <v>0.18137254901960753</v>
      </c>
      <c r="D18" s="2">
        <f t="shared" si="1"/>
        <v>7.9536697786497976</v>
      </c>
      <c r="E18" s="2">
        <f t="shared" si="2"/>
        <v>0.53485582063677006</v>
      </c>
      <c r="F18" s="2">
        <f t="shared" si="3"/>
        <v>6.4470566954829493E-4</v>
      </c>
    </row>
    <row r="19" spans="1:8" x14ac:dyDescent="0.25">
      <c r="A19" s="1">
        <v>3454</v>
      </c>
      <c r="B19" s="13">
        <f t="shared" si="4"/>
        <v>0.86764705882352977</v>
      </c>
      <c r="C19" s="3">
        <f t="shared" si="0"/>
        <v>0.13235294117647023</v>
      </c>
      <c r="D19" s="2">
        <f t="shared" si="1"/>
        <v>8.1472882587066238</v>
      </c>
      <c r="E19" s="2">
        <f t="shared" si="2"/>
        <v>0.7042271344555705</v>
      </c>
      <c r="F19" s="2">
        <f t="shared" si="3"/>
        <v>6.494572514546789E-4</v>
      </c>
      <c r="G19" s="27" t="s">
        <v>31</v>
      </c>
      <c r="H19" s="29" t="s">
        <v>14</v>
      </c>
    </row>
    <row r="20" spans="1:8" x14ac:dyDescent="0.25">
      <c r="A20" s="1">
        <v>4494</v>
      </c>
      <c r="B20" s="13">
        <f t="shared" si="4"/>
        <v>0.91666666666666707</v>
      </c>
      <c r="C20" s="3">
        <f t="shared" si="0"/>
        <v>8.3333333333332926E-2</v>
      </c>
      <c r="D20" s="2">
        <f t="shared" si="1"/>
        <v>8.4104984527452746</v>
      </c>
      <c r="E20" s="2">
        <f t="shared" si="2"/>
        <v>0.91023509336532793</v>
      </c>
      <c r="F20" s="2">
        <f t="shared" si="3"/>
        <v>6.5597289246203407E-4</v>
      </c>
      <c r="G20" s="28"/>
      <c r="H20" s="30"/>
    </row>
    <row r="21" spans="1:8" x14ac:dyDescent="0.25">
      <c r="A21" s="1">
        <v>5236</v>
      </c>
      <c r="B21" s="13">
        <f t="shared" si="4"/>
        <v>0.96568627450980438</v>
      </c>
      <c r="C21" s="3">
        <f t="shared" si="0"/>
        <v>3.4313725490195623E-2</v>
      </c>
      <c r="D21" s="2">
        <f t="shared" si="1"/>
        <v>8.5633131270297902</v>
      </c>
      <c r="E21" s="2">
        <f t="shared" si="2"/>
        <v>1.2155682697539933</v>
      </c>
      <c r="F21" s="2">
        <f t="shared" si="3"/>
        <v>6.5978569637110854E-4</v>
      </c>
      <c r="G21" s="15">
        <v>500</v>
      </c>
      <c r="H21" s="16">
        <f>EXP(-$H$22)</f>
        <v>0.74770184306237664</v>
      </c>
    </row>
    <row r="22" spans="1:8" x14ac:dyDescent="0.25">
      <c r="A22" s="1"/>
      <c r="B22" s="13" t="str">
        <f t="shared" si="4"/>
        <v/>
      </c>
      <c r="C22" s="3" t="str">
        <f t="shared" si="0"/>
        <v/>
      </c>
      <c r="D22" s="2" t="str">
        <f t="shared" si="1"/>
        <v/>
      </c>
      <c r="E22" s="2" t="str">
        <f t="shared" si="2"/>
        <v/>
      </c>
      <c r="F22" s="2" t="str">
        <f t="shared" si="3"/>
        <v/>
      </c>
      <c r="H22" s="14">
        <f>(($G$21-$H$3)/$H$5)^$H$4</f>
        <v>0.29075098600354404</v>
      </c>
    </row>
    <row r="23" spans="1:8" x14ac:dyDescent="0.25">
      <c r="A23" s="1"/>
      <c r="B23" s="13" t="str">
        <f t="shared" si="4"/>
        <v/>
      </c>
      <c r="C23" s="3" t="str">
        <f t="shared" ref="C23:C67" si="5">IF(A23="","",1-B23)</f>
        <v/>
      </c>
      <c r="D23" s="2" t="str">
        <f t="shared" ref="D23:D67" si="6">IF(A23="","",LN(A23-$H$3))</f>
        <v/>
      </c>
      <c r="E23" s="2" t="str">
        <f t="shared" ref="E23:E67" si="7">IF(A23="","",LN(-LN(C23)))</f>
        <v/>
      </c>
      <c r="F23" s="2" t="str">
        <f t="shared" si="3"/>
        <v/>
      </c>
    </row>
    <row r="24" spans="1:8" x14ac:dyDescent="0.25">
      <c r="A24" s="1"/>
      <c r="B24" s="13" t="str">
        <f t="shared" si="4"/>
        <v/>
      </c>
      <c r="C24" s="3" t="str">
        <f t="shared" si="5"/>
        <v/>
      </c>
      <c r="D24" s="2" t="str">
        <f t="shared" si="6"/>
        <v/>
      </c>
      <c r="E24" s="2" t="str">
        <f t="shared" si="7"/>
        <v/>
      </c>
      <c r="F24" s="2" t="str">
        <f t="shared" si="3"/>
        <v/>
      </c>
    </row>
    <row r="25" spans="1:8" x14ac:dyDescent="0.25">
      <c r="A25" s="1"/>
      <c r="B25" s="13" t="str">
        <f t="shared" si="4"/>
        <v/>
      </c>
      <c r="C25" s="3" t="str">
        <f t="shared" si="5"/>
        <v/>
      </c>
      <c r="D25" s="2" t="str">
        <f t="shared" si="6"/>
        <v/>
      </c>
      <c r="E25" s="2" t="str">
        <f t="shared" si="7"/>
        <v/>
      </c>
      <c r="F25" s="2" t="str">
        <f t="shared" si="3"/>
        <v/>
      </c>
    </row>
    <row r="26" spans="1:8" x14ac:dyDescent="0.25">
      <c r="A26" s="1"/>
      <c r="B26" s="13" t="str">
        <f t="shared" si="4"/>
        <v/>
      </c>
      <c r="C26" s="3" t="str">
        <f t="shared" si="5"/>
        <v/>
      </c>
      <c r="D26" s="2" t="str">
        <f t="shared" si="6"/>
        <v/>
      </c>
      <c r="E26" s="2" t="str">
        <f t="shared" si="7"/>
        <v/>
      </c>
      <c r="F26" s="2" t="str">
        <f t="shared" si="3"/>
        <v/>
      </c>
    </row>
    <row r="27" spans="1:8" x14ac:dyDescent="0.25">
      <c r="A27" s="1"/>
      <c r="B27" s="13" t="str">
        <f t="shared" si="4"/>
        <v/>
      </c>
      <c r="C27" s="3" t="str">
        <f t="shared" si="5"/>
        <v/>
      </c>
      <c r="D27" s="2" t="str">
        <f t="shared" si="6"/>
        <v/>
      </c>
      <c r="E27" s="2" t="str">
        <f t="shared" si="7"/>
        <v/>
      </c>
      <c r="F27" s="2" t="str">
        <f t="shared" si="3"/>
        <v/>
      </c>
    </row>
    <row r="28" spans="1:8" x14ac:dyDescent="0.25">
      <c r="A28" s="1"/>
      <c r="B28" s="13" t="str">
        <f t="shared" si="4"/>
        <v/>
      </c>
      <c r="C28" s="3" t="str">
        <f t="shared" si="5"/>
        <v/>
      </c>
      <c r="D28" s="2" t="str">
        <f t="shared" si="6"/>
        <v/>
      </c>
      <c r="E28" s="2" t="str">
        <f t="shared" si="7"/>
        <v/>
      </c>
      <c r="F28" s="2" t="str">
        <f t="shared" si="3"/>
        <v/>
      </c>
    </row>
    <row r="29" spans="1:8" x14ac:dyDescent="0.25">
      <c r="A29" s="1"/>
      <c r="B29" s="13" t="str">
        <f t="shared" si="4"/>
        <v/>
      </c>
      <c r="C29" s="3" t="str">
        <f t="shared" si="5"/>
        <v/>
      </c>
      <c r="D29" s="2" t="str">
        <f t="shared" si="6"/>
        <v/>
      </c>
      <c r="E29" s="2" t="str">
        <f t="shared" si="7"/>
        <v/>
      </c>
      <c r="F29" s="2" t="str">
        <f t="shared" si="3"/>
        <v/>
      </c>
    </row>
    <row r="30" spans="1:8" x14ac:dyDescent="0.25">
      <c r="A30" s="1"/>
      <c r="B30" s="13" t="str">
        <f t="shared" si="4"/>
        <v/>
      </c>
      <c r="C30" s="3" t="str">
        <f t="shared" si="5"/>
        <v/>
      </c>
      <c r="D30" s="2" t="str">
        <f t="shared" si="6"/>
        <v/>
      </c>
      <c r="E30" s="2" t="str">
        <f t="shared" si="7"/>
        <v/>
      </c>
      <c r="F30" s="2" t="str">
        <f t="shared" si="3"/>
        <v/>
      </c>
    </row>
    <row r="31" spans="1:8" x14ac:dyDescent="0.25">
      <c r="A31" s="1"/>
      <c r="B31" s="13" t="str">
        <f t="shared" si="4"/>
        <v/>
      </c>
      <c r="C31" s="3" t="str">
        <f t="shared" si="5"/>
        <v/>
      </c>
      <c r="D31" s="2" t="str">
        <f t="shared" si="6"/>
        <v/>
      </c>
      <c r="E31" s="2" t="str">
        <f t="shared" si="7"/>
        <v/>
      </c>
      <c r="F31" s="2" t="str">
        <f t="shared" si="3"/>
        <v/>
      </c>
    </row>
    <row r="32" spans="1:8" x14ac:dyDescent="0.25">
      <c r="A32" s="1"/>
      <c r="B32" s="13" t="str">
        <f t="shared" si="4"/>
        <v/>
      </c>
      <c r="C32" s="3" t="str">
        <f t="shared" si="5"/>
        <v/>
      </c>
      <c r="D32" s="2" t="str">
        <f t="shared" si="6"/>
        <v/>
      </c>
      <c r="E32" s="2" t="str">
        <f t="shared" si="7"/>
        <v/>
      </c>
      <c r="F32" s="2" t="str">
        <f t="shared" si="3"/>
        <v/>
      </c>
    </row>
    <row r="33" spans="1:6" x14ac:dyDescent="0.25">
      <c r="A33" s="1"/>
      <c r="B33" s="13" t="str">
        <f t="shared" si="4"/>
        <v/>
      </c>
      <c r="C33" s="3" t="str">
        <f t="shared" si="5"/>
        <v/>
      </c>
      <c r="D33" s="2" t="str">
        <f t="shared" si="6"/>
        <v/>
      </c>
      <c r="E33" s="2" t="str">
        <f t="shared" si="7"/>
        <v/>
      </c>
      <c r="F33" s="2" t="str">
        <f t="shared" si="3"/>
        <v/>
      </c>
    </row>
    <row r="34" spans="1:6" x14ac:dyDescent="0.25">
      <c r="A34" s="1"/>
      <c r="B34" s="13" t="str">
        <f t="shared" si="4"/>
        <v/>
      </c>
      <c r="C34" s="3" t="str">
        <f t="shared" si="5"/>
        <v/>
      </c>
      <c r="D34" s="2" t="str">
        <f t="shared" si="6"/>
        <v/>
      </c>
      <c r="E34" s="2" t="str">
        <f t="shared" si="7"/>
        <v/>
      </c>
      <c r="F34" s="2" t="str">
        <f t="shared" si="3"/>
        <v/>
      </c>
    </row>
    <row r="35" spans="1:6" x14ac:dyDescent="0.25">
      <c r="A35" s="1"/>
      <c r="B35" s="13" t="str">
        <f t="shared" si="4"/>
        <v/>
      </c>
      <c r="C35" s="3" t="str">
        <f t="shared" si="5"/>
        <v/>
      </c>
      <c r="D35" s="2" t="str">
        <f t="shared" si="6"/>
        <v/>
      </c>
      <c r="E35" s="2" t="str">
        <f t="shared" si="7"/>
        <v/>
      </c>
      <c r="F35" s="2" t="str">
        <f t="shared" si="3"/>
        <v/>
      </c>
    </row>
    <row r="36" spans="1:6" x14ac:dyDescent="0.25">
      <c r="A36" s="1"/>
      <c r="B36" s="13" t="str">
        <f t="shared" si="4"/>
        <v/>
      </c>
      <c r="C36" s="3" t="str">
        <f t="shared" si="5"/>
        <v/>
      </c>
      <c r="D36" s="2" t="str">
        <f t="shared" si="6"/>
        <v/>
      </c>
      <c r="E36" s="2" t="str">
        <f t="shared" si="7"/>
        <v/>
      </c>
      <c r="F36" s="2" t="str">
        <f t="shared" si="3"/>
        <v/>
      </c>
    </row>
    <row r="37" spans="1:6" x14ac:dyDescent="0.25">
      <c r="A37" s="1"/>
      <c r="B37" s="13" t="str">
        <f t="shared" si="4"/>
        <v/>
      </c>
      <c r="C37" s="3" t="str">
        <f t="shared" si="5"/>
        <v/>
      </c>
      <c r="D37" s="2" t="str">
        <f t="shared" si="6"/>
        <v/>
      </c>
      <c r="E37" s="2" t="str">
        <f t="shared" si="7"/>
        <v/>
      </c>
      <c r="F37" s="2" t="str">
        <f t="shared" si="3"/>
        <v/>
      </c>
    </row>
    <row r="38" spans="1:6" x14ac:dyDescent="0.25">
      <c r="A38" s="1"/>
      <c r="B38" s="13" t="str">
        <f t="shared" si="4"/>
        <v/>
      </c>
      <c r="C38" s="3" t="str">
        <f t="shared" si="5"/>
        <v/>
      </c>
      <c r="D38" s="2" t="str">
        <f t="shared" si="6"/>
        <v/>
      </c>
      <c r="E38" s="2" t="str">
        <f t="shared" si="7"/>
        <v/>
      </c>
      <c r="F38" s="2" t="str">
        <f t="shared" si="3"/>
        <v/>
      </c>
    </row>
    <row r="39" spans="1:6" x14ac:dyDescent="0.25">
      <c r="A39" s="1"/>
      <c r="B39" s="13" t="str">
        <f t="shared" si="4"/>
        <v/>
      </c>
      <c r="C39" s="3" t="str">
        <f t="shared" si="5"/>
        <v/>
      </c>
      <c r="D39" s="2" t="str">
        <f t="shared" si="6"/>
        <v/>
      </c>
      <c r="E39" s="2" t="str">
        <f t="shared" si="7"/>
        <v/>
      </c>
      <c r="F39" s="2" t="str">
        <f t="shared" si="3"/>
        <v/>
      </c>
    </row>
    <row r="40" spans="1:6" x14ac:dyDescent="0.25">
      <c r="A40" s="1"/>
      <c r="B40" s="13" t="str">
        <f t="shared" si="4"/>
        <v/>
      </c>
      <c r="C40" s="3" t="str">
        <f t="shared" si="5"/>
        <v/>
      </c>
      <c r="D40" s="2" t="str">
        <f t="shared" si="6"/>
        <v/>
      </c>
      <c r="E40" s="2" t="str">
        <f t="shared" si="7"/>
        <v/>
      </c>
      <c r="F40" s="2" t="str">
        <f t="shared" si="3"/>
        <v/>
      </c>
    </row>
    <row r="41" spans="1:6" x14ac:dyDescent="0.25">
      <c r="A41" s="1"/>
      <c r="B41" s="13" t="str">
        <f t="shared" si="4"/>
        <v/>
      </c>
      <c r="C41" s="3" t="str">
        <f t="shared" si="5"/>
        <v/>
      </c>
      <c r="D41" s="2" t="str">
        <f t="shared" si="6"/>
        <v/>
      </c>
      <c r="E41" s="2" t="str">
        <f t="shared" si="7"/>
        <v/>
      </c>
      <c r="F41" s="2" t="str">
        <f t="shared" si="3"/>
        <v/>
      </c>
    </row>
    <row r="42" spans="1:6" x14ac:dyDescent="0.25">
      <c r="A42" s="1"/>
      <c r="B42" s="13" t="str">
        <f t="shared" si="4"/>
        <v/>
      </c>
      <c r="C42" s="3" t="str">
        <f t="shared" si="5"/>
        <v/>
      </c>
      <c r="D42" s="2" t="str">
        <f t="shared" si="6"/>
        <v/>
      </c>
      <c r="E42" s="2" t="str">
        <f t="shared" si="7"/>
        <v/>
      </c>
      <c r="F42" s="2" t="str">
        <f t="shared" si="3"/>
        <v/>
      </c>
    </row>
    <row r="43" spans="1:6" x14ac:dyDescent="0.25">
      <c r="A43" s="1"/>
      <c r="B43" s="13" t="str">
        <f t="shared" si="4"/>
        <v/>
      </c>
      <c r="C43" s="3" t="str">
        <f t="shared" si="5"/>
        <v/>
      </c>
      <c r="D43" s="2" t="str">
        <f t="shared" si="6"/>
        <v/>
      </c>
      <c r="E43" s="2" t="str">
        <f t="shared" si="7"/>
        <v/>
      </c>
      <c r="F43" s="2" t="str">
        <f t="shared" si="3"/>
        <v/>
      </c>
    </row>
    <row r="44" spans="1:6" x14ac:dyDescent="0.25">
      <c r="A44" s="1"/>
      <c r="B44" s="13" t="str">
        <f t="shared" si="4"/>
        <v/>
      </c>
      <c r="C44" s="3" t="str">
        <f t="shared" si="5"/>
        <v/>
      </c>
      <c r="D44" s="2" t="str">
        <f t="shared" si="6"/>
        <v/>
      </c>
      <c r="E44" s="2" t="str">
        <f t="shared" si="7"/>
        <v/>
      </c>
      <c r="F44" s="2" t="str">
        <f t="shared" si="3"/>
        <v/>
      </c>
    </row>
    <row r="45" spans="1:6" x14ac:dyDescent="0.25">
      <c r="A45" s="1"/>
      <c r="B45" s="13" t="str">
        <f t="shared" si="4"/>
        <v/>
      </c>
      <c r="C45" s="3" t="str">
        <f t="shared" si="5"/>
        <v/>
      </c>
      <c r="D45" s="2" t="str">
        <f t="shared" si="6"/>
        <v/>
      </c>
      <c r="E45" s="2" t="str">
        <f t="shared" si="7"/>
        <v/>
      </c>
      <c r="F45" s="2" t="str">
        <f t="shared" si="3"/>
        <v/>
      </c>
    </row>
    <row r="46" spans="1:6" x14ac:dyDescent="0.25">
      <c r="A46" s="1"/>
      <c r="B46" s="13" t="str">
        <f t="shared" si="4"/>
        <v/>
      </c>
      <c r="C46" s="3" t="str">
        <f t="shared" si="5"/>
        <v/>
      </c>
      <c r="D46" s="2" t="str">
        <f t="shared" si="6"/>
        <v/>
      </c>
      <c r="E46" s="2" t="str">
        <f t="shared" si="7"/>
        <v/>
      </c>
      <c r="F46" s="2" t="str">
        <f t="shared" si="3"/>
        <v/>
      </c>
    </row>
    <row r="47" spans="1:6" x14ac:dyDescent="0.25">
      <c r="A47" s="1"/>
      <c r="B47" s="13" t="str">
        <f t="shared" si="4"/>
        <v/>
      </c>
      <c r="C47" s="3" t="str">
        <f t="shared" si="5"/>
        <v/>
      </c>
      <c r="D47" s="2" t="str">
        <f t="shared" si="6"/>
        <v/>
      </c>
      <c r="E47" s="2" t="str">
        <f t="shared" si="7"/>
        <v/>
      </c>
      <c r="F47" s="2" t="str">
        <f t="shared" si="3"/>
        <v/>
      </c>
    </row>
    <row r="48" spans="1:6" x14ac:dyDescent="0.25">
      <c r="A48" s="1"/>
      <c r="B48" s="13" t="str">
        <f t="shared" si="4"/>
        <v/>
      </c>
      <c r="C48" s="3" t="str">
        <f t="shared" si="5"/>
        <v/>
      </c>
      <c r="D48" s="2" t="str">
        <f t="shared" si="6"/>
        <v/>
      </c>
      <c r="E48" s="2" t="str">
        <f t="shared" si="7"/>
        <v/>
      </c>
      <c r="F48" s="2" t="str">
        <f t="shared" si="3"/>
        <v/>
      </c>
    </row>
    <row r="49" spans="1:6" x14ac:dyDescent="0.25">
      <c r="A49" s="1"/>
      <c r="B49" s="13" t="str">
        <f t="shared" si="4"/>
        <v/>
      </c>
      <c r="C49" s="3" t="str">
        <f t="shared" si="5"/>
        <v/>
      </c>
      <c r="D49" s="2" t="str">
        <f t="shared" si="6"/>
        <v/>
      </c>
      <c r="E49" s="2" t="str">
        <f t="shared" si="7"/>
        <v/>
      </c>
      <c r="F49" s="2" t="str">
        <f t="shared" si="3"/>
        <v/>
      </c>
    </row>
    <row r="50" spans="1:6" x14ac:dyDescent="0.25">
      <c r="A50" s="1"/>
      <c r="B50" s="13" t="str">
        <f t="shared" si="4"/>
        <v/>
      </c>
      <c r="C50" s="3" t="str">
        <f t="shared" si="5"/>
        <v/>
      </c>
      <c r="D50" s="2" t="str">
        <f t="shared" si="6"/>
        <v/>
      </c>
      <c r="E50" s="2" t="str">
        <f t="shared" si="7"/>
        <v/>
      </c>
      <c r="F50" s="2" t="str">
        <f t="shared" si="3"/>
        <v/>
      </c>
    </row>
    <row r="51" spans="1:6" x14ac:dyDescent="0.25">
      <c r="A51" s="1"/>
      <c r="B51" s="13" t="str">
        <f t="shared" si="4"/>
        <v/>
      </c>
      <c r="C51" s="3" t="str">
        <f t="shared" si="5"/>
        <v/>
      </c>
      <c r="D51" s="2" t="str">
        <f t="shared" si="6"/>
        <v/>
      </c>
      <c r="E51" s="2" t="str">
        <f t="shared" si="7"/>
        <v/>
      </c>
      <c r="F51" s="2" t="str">
        <f t="shared" si="3"/>
        <v/>
      </c>
    </row>
    <row r="52" spans="1:6" x14ac:dyDescent="0.25">
      <c r="A52" s="1"/>
      <c r="B52" s="13" t="str">
        <f t="shared" si="4"/>
        <v/>
      </c>
      <c r="C52" s="3" t="str">
        <f t="shared" si="5"/>
        <v/>
      </c>
      <c r="D52" s="2" t="str">
        <f t="shared" si="6"/>
        <v/>
      </c>
      <c r="E52" s="2" t="str">
        <f t="shared" si="7"/>
        <v/>
      </c>
      <c r="F52" s="2" t="str">
        <f t="shared" si="3"/>
        <v/>
      </c>
    </row>
    <row r="53" spans="1:6" x14ac:dyDescent="0.25">
      <c r="A53" s="1"/>
      <c r="B53" s="13" t="str">
        <f t="shared" si="4"/>
        <v/>
      </c>
      <c r="C53" s="3" t="str">
        <f t="shared" si="5"/>
        <v/>
      </c>
      <c r="D53" s="2" t="str">
        <f t="shared" si="6"/>
        <v/>
      </c>
      <c r="E53" s="2" t="str">
        <f t="shared" si="7"/>
        <v/>
      </c>
      <c r="F53" s="2" t="str">
        <f t="shared" si="3"/>
        <v/>
      </c>
    </row>
    <row r="54" spans="1:6" x14ac:dyDescent="0.25">
      <c r="A54" s="1"/>
      <c r="B54" s="13" t="str">
        <f t="shared" si="4"/>
        <v/>
      </c>
      <c r="C54" s="3" t="str">
        <f t="shared" si="5"/>
        <v/>
      </c>
      <c r="D54" s="2" t="str">
        <f t="shared" si="6"/>
        <v/>
      </c>
      <c r="E54" s="2" t="str">
        <f t="shared" si="7"/>
        <v/>
      </c>
      <c r="F54" s="2" t="str">
        <f t="shared" si="3"/>
        <v/>
      </c>
    </row>
    <row r="55" spans="1:6" x14ac:dyDescent="0.25">
      <c r="A55" s="1"/>
      <c r="B55" s="13" t="str">
        <f t="shared" si="4"/>
        <v/>
      </c>
      <c r="C55" s="3" t="str">
        <f t="shared" si="5"/>
        <v/>
      </c>
      <c r="D55" s="2" t="str">
        <f t="shared" si="6"/>
        <v/>
      </c>
      <c r="E55" s="2" t="str">
        <f t="shared" si="7"/>
        <v/>
      </c>
      <c r="F55" s="2" t="str">
        <f t="shared" si="3"/>
        <v/>
      </c>
    </row>
    <row r="56" spans="1:6" x14ac:dyDescent="0.25">
      <c r="A56" s="1"/>
      <c r="B56" s="13" t="str">
        <f t="shared" si="4"/>
        <v/>
      </c>
      <c r="C56" s="3" t="str">
        <f t="shared" si="5"/>
        <v/>
      </c>
      <c r="D56" s="2" t="str">
        <f t="shared" si="6"/>
        <v/>
      </c>
      <c r="E56" s="2" t="str">
        <f t="shared" si="7"/>
        <v/>
      </c>
      <c r="F56" s="2" t="str">
        <f t="shared" si="3"/>
        <v/>
      </c>
    </row>
    <row r="57" spans="1:6" x14ac:dyDescent="0.25">
      <c r="A57" s="1"/>
      <c r="B57" s="13" t="str">
        <f t="shared" si="4"/>
        <v/>
      </c>
      <c r="C57" s="3" t="str">
        <f t="shared" si="5"/>
        <v/>
      </c>
      <c r="D57" s="2" t="str">
        <f t="shared" si="6"/>
        <v/>
      </c>
      <c r="E57" s="2" t="str">
        <f t="shared" si="7"/>
        <v/>
      </c>
      <c r="F57" s="2" t="str">
        <f t="shared" si="3"/>
        <v/>
      </c>
    </row>
    <row r="58" spans="1:6" x14ac:dyDescent="0.25">
      <c r="A58" s="1"/>
      <c r="B58" s="13" t="str">
        <f t="shared" si="4"/>
        <v/>
      </c>
      <c r="C58" s="3" t="str">
        <f t="shared" si="5"/>
        <v/>
      </c>
      <c r="D58" s="2" t="str">
        <f t="shared" si="6"/>
        <v/>
      </c>
      <c r="E58" s="2" t="str">
        <f t="shared" si="7"/>
        <v/>
      </c>
      <c r="F58" s="2" t="str">
        <f t="shared" si="3"/>
        <v/>
      </c>
    </row>
    <row r="59" spans="1:6" x14ac:dyDescent="0.25">
      <c r="A59" s="1"/>
      <c r="B59" s="13" t="str">
        <f t="shared" si="4"/>
        <v/>
      </c>
      <c r="C59" s="3" t="str">
        <f t="shared" si="5"/>
        <v/>
      </c>
      <c r="D59" s="2" t="str">
        <f t="shared" si="6"/>
        <v/>
      </c>
      <c r="E59" s="2" t="str">
        <f t="shared" si="7"/>
        <v/>
      </c>
      <c r="F59" s="2" t="str">
        <f t="shared" si="3"/>
        <v/>
      </c>
    </row>
    <row r="60" spans="1:6" x14ac:dyDescent="0.25">
      <c r="A60" s="1"/>
      <c r="B60" s="13" t="str">
        <f t="shared" si="4"/>
        <v/>
      </c>
      <c r="C60" s="3" t="str">
        <f t="shared" si="5"/>
        <v/>
      </c>
      <c r="D60" s="2" t="str">
        <f t="shared" si="6"/>
        <v/>
      </c>
      <c r="E60" s="2" t="str">
        <f t="shared" si="7"/>
        <v/>
      </c>
      <c r="F60" s="2" t="str">
        <f t="shared" si="3"/>
        <v/>
      </c>
    </row>
    <row r="61" spans="1:6" x14ac:dyDescent="0.25">
      <c r="A61" s="1"/>
      <c r="B61" s="13" t="str">
        <f t="shared" si="4"/>
        <v/>
      </c>
      <c r="C61" s="3" t="str">
        <f t="shared" si="5"/>
        <v/>
      </c>
      <c r="D61" s="2" t="str">
        <f t="shared" si="6"/>
        <v/>
      </c>
      <c r="E61" s="2" t="str">
        <f t="shared" si="7"/>
        <v/>
      </c>
      <c r="F61" s="2" t="str">
        <f t="shared" si="3"/>
        <v/>
      </c>
    </row>
    <row r="62" spans="1:6" x14ac:dyDescent="0.25">
      <c r="A62" s="1"/>
      <c r="B62" s="13" t="str">
        <f t="shared" si="4"/>
        <v/>
      </c>
      <c r="C62" s="3" t="str">
        <f t="shared" si="5"/>
        <v/>
      </c>
      <c r="D62" s="2" t="str">
        <f t="shared" si="6"/>
        <v/>
      </c>
      <c r="E62" s="2" t="str">
        <f t="shared" si="7"/>
        <v/>
      </c>
      <c r="F62" s="2" t="str">
        <f t="shared" si="3"/>
        <v/>
      </c>
    </row>
    <row r="63" spans="1:6" x14ac:dyDescent="0.25">
      <c r="A63" s="1"/>
      <c r="B63" s="13" t="str">
        <f t="shared" si="4"/>
        <v/>
      </c>
      <c r="C63" s="3" t="str">
        <f t="shared" si="5"/>
        <v/>
      </c>
      <c r="D63" s="2" t="str">
        <f t="shared" si="6"/>
        <v/>
      </c>
      <c r="E63" s="2" t="str">
        <f t="shared" si="7"/>
        <v/>
      </c>
      <c r="F63" s="2" t="str">
        <f t="shared" si="3"/>
        <v/>
      </c>
    </row>
    <row r="64" spans="1:6" x14ac:dyDescent="0.25">
      <c r="A64" s="1"/>
      <c r="B64" s="13" t="str">
        <f t="shared" si="4"/>
        <v/>
      </c>
      <c r="C64" s="3" t="str">
        <f t="shared" si="5"/>
        <v/>
      </c>
      <c r="D64" s="2" t="str">
        <f t="shared" si="6"/>
        <v/>
      </c>
      <c r="E64" s="2" t="str">
        <f t="shared" si="7"/>
        <v/>
      </c>
      <c r="F64" s="2" t="str">
        <f t="shared" si="3"/>
        <v/>
      </c>
    </row>
    <row r="65" spans="1:6" x14ac:dyDescent="0.25">
      <c r="A65" s="1"/>
      <c r="B65" s="13" t="str">
        <f t="shared" si="4"/>
        <v/>
      </c>
      <c r="C65" s="3" t="str">
        <f t="shared" si="5"/>
        <v/>
      </c>
      <c r="D65" s="2" t="str">
        <f t="shared" si="6"/>
        <v/>
      </c>
      <c r="E65" s="2" t="str">
        <f t="shared" si="7"/>
        <v/>
      </c>
      <c r="F65" s="2" t="str">
        <f t="shared" si="3"/>
        <v/>
      </c>
    </row>
    <row r="66" spans="1:6" x14ac:dyDescent="0.25">
      <c r="A66" s="1"/>
      <c r="B66" s="13" t="str">
        <f t="shared" si="4"/>
        <v/>
      </c>
      <c r="C66" s="3" t="str">
        <f t="shared" si="5"/>
        <v/>
      </c>
      <c r="D66" s="2" t="str">
        <f t="shared" si="6"/>
        <v/>
      </c>
      <c r="E66" s="2" t="str">
        <f t="shared" si="7"/>
        <v/>
      </c>
      <c r="F66" s="2" t="str">
        <f t="shared" si="3"/>
        <v/>
      </c>
    </row>
    <row r="67" spans="1:6" x14ac:dyDescent="0.25">
      <c r="A67" s="1"/>
      <c r="B67" s="13" t="str">
        <f t="shared" si="4"/>
        <v/>
      </c>
      <c r="C67" s="3" t="str">
        <f t="shared" si="5"/>
        <v/>
      </c>
      <c r="D67" s="2" t="str">
        <f t="shared" si="6"/>
        <v/>
      </c>
      <c r="E67" s="2" t="str">
        <f t="shared" si="7"/>
        <v/>
      </c>
      <c r="F67" s="2" t="str">
        <f t="shared" ref="F67:F101" si="8">IF(A67="","",($H$4/$H$5)*((A67-$H$3)/$H$5)^($H$4-1))</f>
        <v/>
      </c>
    </row>
    <row r="68" spans="1:6" x14ac:dyDescent="0.25">
      <c r="A68" s="1"/>
      <c r="B68" s="13" t="str">
        <f t="shared" ref="B68:B101" si="9">IF(A68="","",IF($H$10&gt;=50,B67+1/$H$10,IF($H$10&gt;20,B67+(1/($H$10+1)),B67+(1/($H$10+0.4)))))</f>
        <v/>
      </c>
      <c r="C68" s="3" t="str">
        <f t="shared" ref="C68:C101" si="10">IF(A68="","",1-B68)</f>
        <v/>
      </c>
      <c r="D68" s="2" t="str">
        <f t="shared" ref="D68:D101" si="11">IF(A68="","",LN(A68-$H$3))</f>
        <v/>
      </c>
      <c r="E68" s="2" t="str">
        <f t="shared" ref="E68:E101" si="12">IF(A68="","",LN(-LN(C68)))</f>
        <v/>
      </c>
      <c r="F68" s="2" t="str">
        <f t="shared" si="8"/>
        <v/>
      </c>
    </row>
    <row r="69" spans="1:6" x14ac:dyDescent="0.25">
      <c r="A69" s="1"/>
      <c r="B69" s="13" t="str">
        <f t="shared" si="9"/>
        <v/>
      </c>
      <c r="C69" s="3" t="str">
        <f t="shared" si="10"/>
        <v/>
      </c>
      <c r="D69" s="2" t="str">
        <f t="shared" si="11"/>
        <v/>
      </c>
      <c r="E69" s="2" t="str">
        <f t="shared" si="12"/>
        <v/>
      </c>
      <c r="F69" s="2" t="str">
        <f t="shared" si="8"/>
        <v/>
      </c>
    </row>
    <row r="70" spans="1:6" x14ac:dyDescent="0.25">
      <c r="A70" s="1"/>
      <c r="B70" s="13" t="str">
        <f t="shared" si="9"/>
        <v/>
      </c>
      <c r="C70" s="3" t="str">
        <f t="shared" si="10"/>
        <v/>
      </c>
      <c r="D70" s="2" t="str">
        <f t="shared" si="11"/>
        <v/>
      </c>
      <c r="E70" s="2" t="str">
        <f t="shared" si="12"/>
        <v/>
      </c>
      <c r="F70" s="2" t="str">
        <f t="shared" si="8"/>
        <v/>
      </c>
    </row>
    <row r="71" spans="1:6" x14ac:dyDescent="0.25">
      <c r="A71" s="1"/>
      <c r="B71" s="13" t="str">
        <f t="shared" si="9"/>
        <v/>
      </c>
      <c r="C71" s="3" t="str">
        <f t="shared" si="10"/>
        <v/>
      </c>
      <c r="D71" s="2" t="str">
        <f t="shared" si="11"/>
        <v/>
      </c>
      <c r="E71" s="2" t="str">
        <f t="shared" si="12"/>
        <v/>
      </c>
      <c r="F71" s="2" t="str">
        <f t="shared" si="8"/>
        <v/>
      </c>
    </row>
    <row r="72" spans="1:6" x14ac:dyDescent="0.25">
      <c r="A72" s="1"/>
      <c r="B72" s="13" t="str">
        <f t="shared" si="9"/>
        <v/>
      </c>
      <c r="C72" s="3" t="str">
        <f t="shared" si="10"/>
        <v/>
      </c>
      <c r="D72" s="2" t="str">
        <f t="shared" si="11"/>
        <v/>
      </c>
      <c r="E72" s="2" t="str">
        <f t="shared" si="12"/>
        <v/>
      </c>
      <c r="F72" s="2" t="str">
        <f t="shared" si="8"/>
        <v/>
      </c>
    </row>
    <row r="73" spans="1:6" x14ac:dyDescent="0.25">
      <c r="A73" s="1"/>
      <c r="B73" s="13" t="str">
        <f t="shared" si="9"/>
        <v/>
      </c>
      <c r="C73" s="3" t="str">
        <f t="shared" si="10"/>
        <v/>
      </c>
      <c r="D73" s="2" t="str">
        <f t="shared" si="11"/>
        <v/>
      </c>
      <c r="E73" s="2" t="str">
        <f t="shared" si="12"/>
        <v/>
      </c>
      <c r="F73" s="2" t="str">
        <f t="shared" si="8"/>
        <v/>
      </c>
    </row>
    <row r="74" spans="1:6" x14ac:dyDescent="0.25">
      <c r="A74" s="1"/>
      <c r="B74" s="13" t="str">
        <f t="shared" si="9"/>
        <v/>
      </c>
      <c r="C74" s="3" t="str">
        <f t="shared" si="10"/>
        <v/>
      </c>
      <c r="D74" s="2" t="str">
        <f t="shared" si="11"/>
        <v/>
      </c>
      <c r="E74" s="2" t="str">
        <f t="shared" si="12"/>
        <v/>
      </c>
      <c r="F74" s="2" t="str">
        <f t="shared" si="8"/>
        <v/>
      </c>
    </row>
    <row r="75" spans="1:6" x14ac:dyDescent="0.25">
      <c r="A75" s="1"/>
      <c r="B75" s="13" t="str">
        <f t="shared" si="9"/>
        <v/>
      </c>
      <c r="C75" s="3" t="str">
        <f t="shared" si="10"/>
        <v/>
      </c>
      <c r="D75" s="2" t="str">
        <f t="shared" si="11"/>
        <v/>
      </c>
      <c r="E75" s="2" t="str">
        <f t="shared" si="12"/>
        <v/>
      </c>
      <c r="F75" s="2" t="str">
        <f t="shared" si="8"/>
        <v/>
      </c>
    </row>
    <row r="76" spans="1:6" x14ac:dyDescent="0.25">
      <c r="A76" s="1"/>
      <c r="B76" s="13" t="str">
        <f t="shared" si="9"/>
        <v/>
      </c>
      <c r="C76" s="3" t="str">
        <f t="shared" si="10"/>
        <v/>
      </c>
      <c r="D76" s="2" t="str">
        <f t="shared" si="11"/>
        <v/>
      </c>
      <c r="E76" s="2" t="str">
        <f t="shared" si="12"/>
        <v/>
      </c>
      <c r="F76" s="2" t="str">
        <f t="shared" si="8"/>
        <v/>
      </c>
    </row>
    <row r="77" spans="1:6" x14ac:dyDescent="0.25">
      <c r="A77" s="1"/>
      <c r="B77" s="13" t="str">
        <f t="shared" si="9"/>
        <v/>
      </c>
      <c r="C77" s="3" t="str">
        <f t="shared" si="10"/>
        <v/>
      </c>
      <c r="D77" s="2" t="str">
        <f t="shared" si="11"/>
        <v/>
      </c>
      <c r="E77" s="2" t="str">
        <f t="shared" si="12"/>
        <v/>
      </c>
      <c r="F77" s="2" t="str">
        <f t="shared" si="8"/>
        <v/>
      </c>
    </row>
    <row r="78" spans="1:6" x14ac:dyDescent="0.25">
      <c r="A78" s="1"/>
      <c r="B78" s="13" t="str">
        <f t="shared" si="9"/>
        <v/>
      </c>
      <c r="C78" s="3" t="str">
        <f t="shared" si="10"/>
        <v/>
      </c>
      <c r="D78" s="2" t="str">
        <f t="shared" si="11"/>
        <v/>
      </c>
      <c r="E78" s="2" t="str">
        <f t="shared" si="12"/>
        <v/>
      </c>
      <c r="F78" s="2" t="str">
        <f t="shared" si="8"/>
        <v/>
      </c>
    </row>
    <row r="79" spans="1:6" x14ac:dyDescent="0.25">
      <c r="A79" s="1"/>
      <c r="B79" s="13" t="str">
        <f t="shared" si="9"/>
        <v/>
      </c>
      <c r="C79" s="3" t="str">
        <f t="shared" si="10"/>
        <v/>
      </c>
      <c r="D79" s="2" t="str">
        <f t="shared" si="11"/>
        <v/>
      </c>
      <c r="E79" s="2" t="str">
        <f t="shared" si="12"/>
        <v/>
      </c>
      <c r="F79" s="2" t="str">
        <f t="shared" si="8"/>
        <v/>
      </c>
    </row>
    <row r="80" spans="1:6" x14ac:dyDescent="0.25">
      <c r="A80" s="1"/>
      <c r="B80" s="13" t="str">
        <f t="shared" si="9"/>
        <v/>
      </c>
      <c r="C80" s="3" t="str">
        <f t="shared" si="10"/>
        <v/>
      </c>
      <c r="D80" s="2" t="str">
        <f t="shared" si="11"/>
        <v/>
      </c>
      <c r="E80" s="2" t="str">
        <f t="shared" si="12"/>
        <v/>
      </c>
      <c r="F80" s="2" t="str">
        <f t="shared" si="8"/>
        <v/>
      </c>
    </row>
    <row r="81" spans="1:6" x14ac:dyDescent="0.25">
      <c r="A81" s="1"/>
      <c r="B81" s="13" t="str">
        <f t="shared" si="9"/>
        <v/>
      </c>
      <c r="C81" s="3" t="str">
        <f t="shared" si="10"/>
        <v/>
      </c>
      <c r="D81" s="2" t="str">
        <f t="shared" si="11"/>
        <v/>
      </c>
      <c r="E81" s="2" t="str">
        <f t="shared" si="12"/>
        <v/>
      </c>
      <c r="F81" s="2" t="str">
        <f t="shared" si="8"/>
        <v/>
      </c>
    </row>
    <row r="82" spans="1:6" x14ac:dyDescent="0.25">
      <c r="A82" s="1"/>
      <c r="B82" s="13" t="str">
        <f t="shared" si="9"/>
        <v/>
      </c>
      <c r="C82" s="3" t="str">
        <f t="shared" si="10"/>
        <v/>
      </c>
      <c r="D82" s="2" t="str">
        <f t="shared" si="11"/>
        <v/>
      </c>
      <c r="E82" s="2" t="str">
        <f t="shared" si="12"/>
        <v/>
      </c>
      <c r="F82" s="2" t="str">
        <f t="shared" si="8"/>
        <v/>
      </c>
    </row>
    <row r="83" spans="1:6" x14ac:dyDescent="0.25">
      <c r="A83" s="1"/>
      <c r="B83" s="13" t="str">
        <f t="shared" si="9"/>
        <v/>
      </c>
      <c r="C83" s="3" t="str">
        <f t="shared" si="10"/>
        <v/>
      </c>
      <c r="D83" s="2" t="str">
        <f t="shared" si="11"/>
        <v/>
      </c>
      <c r="E83" s="2" t="str">
        <f t="shared" si="12"/>
        <v/>
      </c>
      <c r="F83" s="2" t="str">
        <f t="shared" si="8"/>
        <v/>
      </c>
    </row>
    <row r="84" spans="1:6" x14ac:dyDescent="0.25">
      <c r="A84" s="1"/>
      <c r="B84" s="13" t="str">
        <f t="shared" si="9"/>
        <v/>
      </c>
      <c r="C84" s="3" t="str">
        <f t="shared" si="10"/>
        <v/>
      </c>
      <c r="D84" s="2" t="str">
        <f t="shared" si="11"/>
        <v/>
      </c>
      <c r="E84" s="2" t="str">
        <f t="shared" si="12"/>
        <v/>
      </c>
      <c r="F84" s="2" t="str">
        <f t="shared" si="8"/>
        <v/>
      </c>
    </row>
    <row r="85" spans="1:6" x14ac:dyDescent="0.25">
      <c r="A85" s="1"/>
      <c r="B85" s="13" t="str">
        <f t="shared" si="9"/>
        <v/>
      </c>
      <c r="C85" s="3" t="str">
        <f t="shared" si="10"/>
        <v/>
      </c>
      <c r="D85" s="2" t="str">
        <f t="shared" si="11"/>
        <v/>
      </c>
      <c r="E85" s="2" t="str">
        <f t="shared" si="12"/>
        <v/>
      </c>
      <c r="F85" s="2" t="str">
        <f t="shared" si="8"/>
        <v/>
      </c>
    </row>
    <row r="86" spans="1:6" x14ac:dyDescent="0.25">
      <c r="A86" s="1"/>
      <c r="B86" s="13" t="str">
        <f t="shared" si="9"/>
        <v/>
      </c>
      <c r="C86" s="3" t="str">
        <f t="shared" si="10"/>
        <v/>
      </c>
      <c r="D86" s="2" t="str">
        <f t="shared" si="11"/>
        <v/>
      </c>
      <c r="E86" s="2" t="str">
        <f t="shared" si="12"/>
        <v/>
      </c>
      <c r="F86" s="2" t="str">
        <f t="shared" si="8"/>
        <v/>
      </c>
    </row>
    <row r="87" spans="1:6" x14ac:dyDescent="0.25">
      <c r="A87" s="1"/>
      <c r="B87" s="13" t="str">
        <f t="shared" si="9"/>
        <v/>
      </c>
      <c r="C87" s="3" t="str">
        <f t="shared" si="10"/>
        <v/>
      </c>
      <c r="D87" s="2" t="str">
        <f t="shared" si="11"/>
        <v/>
      </c>
      <c r="E87" s="2" t="str">
        <f t="shared" si="12"/>
        <v/>
      </c>
      <c r="F87" s="2" t="str">
        <f t="shared" si="8"/>
        <v/>
      </c>
    </row>
    <row r="88" spans="1:6" x14ac:dyDescent="0.25">
      <c r="A88" s="1"/>
      <c r="B88" s="13" t="str">
        <f t="shared" si="9"/>
        <v/>
      </c>
      <c r="C88" s="3" t="str">
        <f t="shared" si="10"/>
        <v/>
      </c>
      <c r="D88" s="2" t="str">
        <f t="shared" si="11"/>
        <v/>
      </c>
      <c r="E88" s="2" t="str">
        <f t="shared" si="12"/>
        <v/>
      </c>
      <c r="F88" s="2" t="str">
        <f t="shared" si="8"/>
        <v/>
      </c>
    </row>
    <row r="89" spans="1:6" x14ac:dyDescent="0.25">
      <c r="A89" s="1"/>
      <c r="B89" s="13" t="str">
        <f t="shared" si="9"/>
        <v/>
      </c>
      <c r="C89" s="3" t="str">
        <f t="shared" si="10"/>
        <v/>
      </c>
      <c r="D89" s="2" t="str">
        <f t="shared" si="11"/>
        <v/>
      </c>
      <c r="E89" s="2" t="str">
        <f t="shared" si="12"/>
        <v/>
      </c>
      <c r="F89" s="2" t="str">
        <f t="shared" si="8"/>
        <v/>
      </c>
    </row>
    <row r="90" spans="1:6" x14ac:dyDescent="0.25">
      <c r="A90" s="1"/>
      <c r="B90" s="13" t="str">
        <f t="shared" si="9"/>
        <v/>
      </c>
      <c r="C90" s="3" t="str">
        <f t="shared" si="10"/>
        <v/>
      </c>
      <c r="D90" s="2" t="str">
        <f t="shared" si="11"/>
        <v/>
      </c>
      <c r="E90" s="2" t="str">
        <f t="shared" si="12"/>
        <v/>
      </c>
      <c r="F90" s="2" t="str">
        <f t="shared" si="8"/>
        <v/>
      </c>
    </row>
    <row r="91" spans="1:6" x14ac:dyDescent="0.25">
      <c r="A91" s="1"/>
      <c r="B91" s="13" t="str">
        <f t="shared" si="9"/>
        <v/>
      </c>
      <c r="C91" s="3" t="str">
        <f t="shared" si="10"/>
        <v/>
      </c>
      <c r="D91" s="2" t="str">
        <f t="shared" si="11"/>
        <v/>
      </c>
      <c r="E91" s="2" t="str">
        <f t="shared" si="12"/>
        <v/>
      </c>
      <c r="F91" s="2" t="str">
        <f t="shared" si="8"/>
        <v/>
      </c>
    </row>
    <row r="92" spans="1:6" x14ac:dyDescent="0.25">
      <c r="A92" s="1"/>
      <c r="B92" s="13" t="str">
        <f t="shared" si="9"/>
        <v/>
      </c>
      <c r="C92" s="3" t="str">
        <f t="shared" si="10"/>
        <v/>
      </c>
      <c r="D92" s="2" t="str">
        <f t="shared" si="11"/>
        <v/>
      </c>
      <c r="E92" s="2" t="str">
        <f t="shared" si="12"/>
        <v/>
      </c>
      <c r="F92" s="2" t="str">
        <f t="shared" si="8"/>
        <v/>
      </c>
    </row>
    <row r="93" spans="1:6" x14ac:dyDescent="0.25">
      <c r="A93" s="1"/>
      <c r="B93" s="13" t="str">
        <f t="shared" si="9"/>
        <v/>
      </c>
      <c r="C93" s="3" t="str">
        <f t="shared" si="10"/>
        <v/>
      </c>
      <c r="D93" s="2" t="str">
        <f t="shared" si="11"/>
        <v/>
      </c>
      <c r="E93" s="2" t="str">
        <f t="shared" si="12"/>
        <v/>
      </c>
      <c r="F93" s="2" t="str">
        <f t="shared" si="8"/>
        <v/>
      </c>
    </row>
    <row r="94" spans="1:6" x14ac:dyDescent="0.25">
      <c r="A94" s="1"/>
      <c r="B94" s="13" t="str">
        <f t="shared" si="9"/>
        <v/>
      </c>
      <c r="C94" s="3" t="str">
        <f t="shared" si="10"/>
        <v/>
      </c>
      <c r="D94" s="2" t="str">
        <f t="shared" si="11"/>
        <v/>
      </c>
      <c r="E94" s="2" t="str">
        <f t="shared" si="12"/>
        <v/>
      </c>
      <c r="F94" s="2" t="str">
        <f t="shared" si="8"/>
        <v/>
      </c>
    </row>
    <row r="95" spans="1:6" x14ac:dyDescent="0.25">
      <c r="A95" s="1"/>
      <c r="B95" s="13" t="str">
        <f t="shared" si="9"/>
        <v/>
      </c>
      <c r="C95" s="3" t="str">
        <f t="shared" si="10"/>
        <v/>
      </c>
      <c r="D95" s="2" t="str">
        <f t="shared" si="11"/>
        <v/>
      </c>
      <c r="E95" s="2" t="str">
        <f t="shared" si="12"/>
        <v/>
      </c>
      <c r="F95" s="2" t="str">
        <f t="shared" si="8"/>
        <v/>
      </c>
    </row>
    <row r="96" spans="1:6" x14ac:dyDescent="0.25">
      <c r="A96" s="1"/>
      <c r="B96" s="13" t="str">
        <f t="shared" si="9"/>
        <v/>
      </c>
      <c r="C96" s="3" t="str">
        <f t="shared" si="10"/>
        <v/>
      </c>
      <c r="D96" s="2" t="str">
        <f t="shared" si="11"/>
        <v/>
      </c>
      <c r="E96" s="2" t="str">
        <f t="shared" si="12"/>
        <v/>
      </c>
      <c r="F96" s="2" t="str">
        <f t="shared" si="8"/>
        <v/>
      </c>
    </row>
    <row r="97" spans="1:6" x14ac:dyDescent="0.25">
      <c r="A97" s="1"/>
      <c r="B97" s="13" t="str">
        <f t="shared" si="9"/>
        <v/>
      </c>
      <c r="C97" s="3" t="str">
        <f t="shared" si="10"/>
        <v/>
      </c>
      <c r="D97" s="2" t="str">
        <f t="shared" si="11"/>
        <v/>
      </c>
      <c r="E97" s="2" t="str">
        <f t="shared" si="12"/>
        <v/>
      </c>
      <c r="F97" s="2" t="str">
        <f t="shared" si="8"/>
        <v/>
      </c>
    </row>
    <row r="98" spans="1:6" x14ac:dyDescent="0.25">
      <c r="A98" s="1"/>
      <c r="B98" s="13" t="str">
        <f t="shared" si="9"/>
        <v/>
      </c>
      <c r="C98" s="3" t="str">
        <f t="shared" si="10"/>
        <v/>
      </c>
      <c r="D98" s="2" t="str">
        <f t="shared" si="11"/>
        <v/>
      </c>
      <c r="E98" s="2" t="str">
        <f t="shared" si="12"/>
        <v/>
      </c>
      <c r="F98" s="2" t="str">
        <f t="shared" si="8"/>
        <v/>
      </c>
    </row>
    <row r="99" spans="1:6" x14ac:dyDescent="0.25">
      <c r="A99" s="1"/>
      <c r="B99" s="13" t="str">
        <f t="shared" si="9"/>
        <v/>
      </c>
      <c r="C99" s="3" t="str">
        <f t="shared" si="10"/>
        <v/>
      </c>
      <c r="D99" s="2" t="str">
        <f t="shared" si="11"/>
        <v/>
      </c>
      <c r="E99" s="2" t="str">
        <f t="shared" si="12"/>
        <v/>
      </c>
      <c r="F99" s="2" t="str">
        <f t="shared" si="8"/>
        <v/>
      </c>
    </row>
    <row r="100" spans="1:6" x14ac:dyDescent="0.25">
      <c r="A100" s="1"/>
      <c r="B100" s="13" t="str">
        <f t="shared" si="9"/>
        <v/>
      </c>
      <c r="C100" s="3" t="str">
        <f t="shared" si="10"/>
        <v/>
      </c>
      <c r="D100" s="2" t="str">
        <f t="shared" si="11"/>
        <v/>
      </c>
      <c r="E100" s="2" t="str">
        <f t="shared" si="12"/>
        <v/>
      </c>
      <c r="F100" s="2" t="str">
        <f t="shared" si="8"/>
        <v/>
      </c>
    </row>
    <row r="101" spans="1:6" x14ac:dyDescent="0.25">
      <c r="A101" s="1"/>
      <c r="B101" s="13" t="str">
        <f t="shared" si="9"/>
        <v/>
      </c>
      <c r="C101" s="3" t="str">
        <f t="shared" si="10"/>
        <v/>
      </c>
      <c r="D101" s="2" t="str">
        <f t="shared" si="11"/>
        <v/>
      </c>
      <c r="E101" s="2" t="str">
        <f t="shared" si="12"/>
        <v/>
      </c>
      <c r="F101" s="2" t="str">
        <f t="shared" si="8"/>
        <v/>
      </c>
    </row>
  </sheetData>
  <mergeCells count="4">
    <mergeCell ref="G15:G16"/>
    <mergeCell ref="H15:H16"/>
    <mergeCell ref="G19:G20"/>
    <mergeCell ref="H19:H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6F828-2B9A-451C-9EB9-D098C386D8B5}">
  <dimension ref="A1:E20"/>
  <sheetViews>
    <sheetView workbookViewId="0">
      <selection activeCell="B23" sqref="B23"/>
    </sheetView>
  </sheetViews>
  <sheetFormatPr baseColWidth="10" defaultRowHeight="15" x14ac:dyDescent="0.25"/>
  <cols>
    <col min="1" max="1" width="47" customWidth="1"/>
    <col min="2" max="2" width="16.5703125" customWidth="1"/>
    <col min="5" max="5" width="16.140625" customWidth="1"/>
  </cols>
  <sheetData>
    <row r="1" spans="1:5" s="19" customFormat="1" x14ac:dyDescent="0.25">
      <c r="A1" s="19" t="s">
        <v>26</v>
      </c>
    </row>
    <row r="2" spans="1:5" x14ac:dyDescent="0.25">
      <c r="A2" t="s">
        <v>22</v>
      </c>
    </row>
    <row r="3" spans="1:5" x14ac:dyDescent="0.25">
      <c r="A3" t="s">
        <v>23</v>
      </c>
    </row>
    <row r="4" spans="1:5" x14ac:dyDescent="0.25">
      <c r="A4" t="s">
        <v>24</v>
      </c>
    </row>
    <row r="5" spans="1:5" x14ac:dyDescent="0.25">
      <c r="A5" t="s">
        <v>25</v>
      </c>
    </row>
    <row r="6" spans="1:5" x14ac:dyDescent="0.25">
      <c r="A6" t="s">
        <v>15</v>
      </c>
      <c r="B6">
        <f>B3*B4</f>
        <v>0</v>
      </c>
    </row>
    <row r="7" spans="1:5" ht="15.75" x14ac:dyDescent="0.25">
      <c r="A7" t="s">
        <v>16</v>
      </c>
      <c r="D7" s="5" t="s">
        <v>5</v>
      </c>
      <c r="E7" s="6">
        <f>gamma</f>
        <v>0</v>
      </c>
    </row>
    <row r="8" spans="1:5" ht="15.75" x14ac:dyDescent="0.25">
      <c r="A8" t="s">
        <v>17</v>
      </c>
      <c r="D8" s="5" t="s">
        <v>6</v>
      </c>
      <c r="E8" s="10">
        <f>beta</f>
        <v>1.0379257700770408</v>
      </c>
    </row>
    <row r="9" spans="1:5" ht="15.75" x14ac:dyDescent="0.25">
      <c r="A9" t="s">
        <v>18</v>
      </c>
      <c r="B9">
        <f>B2*B5</f>
        <v>0</v>
      </c>
      <c r="D9" s="5" t="s">
        <v>7</v>
      </c>
      <c r="E9" s="11">
        <f>eta</f>
        <v>1643.7883269549832</v>
      </c>
    </row>
    <row r="10" spans="1:5" x14ac:dyDescent="0.25">
      <c r="A10" s="22" t="s">
        <v>20</v>
      </c>
      <c r="B10" s="22">
        <f>B6+B7+B8+B9</f>
        <v>0</v>
      </c>
    </row>
    <row r="12" spans="1:5" x14ac:dyDescent="0.25">
      <c r="A12" s="20" t="s">
        <v>27</v>
      </c>
    </row>
    <row r="13" spans="1:5" x14ac:dyDescent="0.25">
      <c r="A13" t="s">
        <v>23</v>
      </c>
    </row>
    <row r="14" spans="1:5" x14ac:dyDescent="0.25">
      <c r="A14" t="s">
        <v>24</v>
      </c>
    </row>
    <row r="15" spans="1:5" x14ac:dyDescent="0.25">
      <c r="A15" t="s">
        <v>15</v>
      </c>
      <c r="B15">
        <f>B13*B14</f>
        <v>0</v>
      </c>
    </row>
    <row r="16" spans="1:5" x14ac:dyDescent="0.25">
      <c r="A16" t="s">
        <v>16</v>
      </c>
    </row>
    <row r="17" spans="1:2" x14ac:dyDescent="0.25">
      <c r="A17" t="s">
        <v>17</v>
      </c>
    </row>
    <row r="18" spans="1:2" x14ac:dyDescent="0.25">
      <c r="A18" s="22" t="s">
        <v>21</v>
      </c>
      <c r="B18" s="22">
        <f>+B15+B16+B17</f>
        <v>0</v>
      </c>
    </row>
    <row r="20" spans="1:2" ht="18.75" x14ac:dyDescent="0.3">
      <c r="A20" s="21" t="s">
        <v>19</v>
      </c>
      <c r="B20" s="21" t="e">
        <f>((B18*E9^E8)/(B10*(E8-1)))^(1/E8)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Weibull</vt:lpstr>
      <vt:lpstr>Pérodicité optimale</vt:lpstr>
      <vt:lpstr>beta</vt:lpstr>
      <vt:lpstr>eta</vt:lpstr>
      <vt:lpstr>gamma</vt:lpstr>
      <vt:lpstr>MTBF</vt:lpstr>
      <vt:lpstr>Nb_TBF</vt:lpstr>
      <vt:lpstr>Weibull!OLE_LINK3</vt:lpstr>
      <vt:lpstr>Weibull!OLE_LINK4</vt:lpstr>
    </vt:vector>
  </TitlesOfParts>
  <Company>lYcée PEV ChAmPaGnOlE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Créateur PROFILXP</dc:creator>
  <cp:lastModifiedBy>Cousin Hub</cp:lastModifiedBy>
  <dcterms:created xsi:type="dcterms:W3CDTF">2017-11-21T07:09:32Z</dcterms:created>
  <dcterms:modified xsi:type="dcterms:W3CDTF">2020-07-25T14:08:31Z</dcterms:modified>
</cp:coreProperties>
</file>